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externalLinks/externalLink7.xml" ContentType="application/vnd.openxmlformats-officedocument.spreadsheetml.externalLink+xml"/>
  <Default Extension="rels" ContentType="application/vnd.openxmlformats-package.relationships+xml"/>
  <Default Extension="wmf" ContentType="image/x-wmf"/>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drawings/drawing2.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Default Extension="jpe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25260" windowHeight="7170" tabRatio="996" activeTab="3"/>
  </bookViews>
  <sheets>
    <sheet name="Caratula" sheetId="65" r:id="rId1"/>
    <sheet name="ECG-1" sheetId="5" r:id="rId2"/>
    <sheet name="ECG-2" sheetId="48" r:id="rId3"/>
    <sheet name="APP-1" sheetId="8" r:id="rId4"/>
    <sheet name="APP-2" sheetId="68" r:id="rId5"/>
    <sheet name="APP-3_1" sheetId="80" r:id="rId6"/>
    <sheet name="APP-3_2" sheetId="103" r:id="rId7"/>
    <sheet name="APP-3_6" sheetId="109" r:id="rId8"/>
    <sheet name="APP-3_3" sheetId="104" r:id="rId9"/>
    <sheet name="APP-3_4" sheetId="105" r:id="rId10"/>
    <sheet name="APP-3_7" sheetId="110" r:id="rId11"/>
    <sheet name="APP-3_8" sheetId="111" r:id="rId12"/>
    <sheet name="APP-3_5" sheetId="106" r:id="rId13"/>
    <sheet name="APP-3_9" sheetId="112" r:id="rId14"/>
    <sheet name="APP-3_10" sheetId="113" r:id="rId15"/>
    <sheet name="APP-3_11" sheetId="114" r:id="rId16"/>
    <sheet name="APP-3_12" sheetId="115" r:id="rId17"/>
    <sheet name="APP-3_13" sheetId="116" r:id="rId18"/>
    <sheet name="APP-3_14" sheetId="117" r:id="rId19"/>
    <sheet name="APP-3_15" sheetId="118" r:id="rId20"/>
    <sheet name="APP-3_16" sheetId="119" r:id="rId21"/>
    <sheet name="APP-3_17" sheetId="120" r:id="rId22"/>
    <sheet name="APP-3_18" sheetId="121" r:id="rId23"/>
    <sheet name="APP-3_19" sheetId="122" r:id="rId24"/>
    <sheet name="APP-3_20" sheetId="123" r:id="rId25"/>
    <sheet name="ARF_1" sheetId="87" r:id="rId26"/>
    <sheet name="ARF_2" sheetId="98" r:id="rId27"/>
    <sheet name="ARF_3" sheetId="99" r:id="rId28"/>
    <sheet name="ARF_4" sheetId="100" r:id="rId29"/>
    <sheet name="ARF_5" sheetId="101" r:id="rId30"/>
    <sheet name="ARF_6" sheetId="102" r:id="rId31"/>
    <sheet name="ARF_7" sheetId="124" r:id="rId32"/>
    <sheet name="AR_1" sheetId="88" r:id="rId33"/>
    <sheet name="AR_2" sheetId="90" r:id="rId34"/>
    <sheet name="AR_3" sheetId="91" r:id="rId35"/>
    <sheet name="AR_4" sheetId="92" r:id="rId36"/>
    <sheet name="AR_5" sheetId="107" r:id="rId37"/>
    <sheet name="AR_6" sheetId="93" r:id="rId38"/>
    <sheet name="AR_7" sheetId="94" r:id="rId39"/>
    <sheet name="AR_8" sheetId="95" r:id="rId40"/>
    <sheet name="AR_9" sheetId="96" r:id="rId41"/>
    <sheet name="AR_10" sheetId="108" r:id="rId42"/>
    <sheet name="IPP_1" sheetId="89" r:id="rId43"/>
    <sheet name="IPP_2" sheetId="47" r:id="rId44"/>
    <sheet name="EAP" sheetId="84" r:id="rId45"/>
    <sheet name="ADS-1" sheetId="22" r:id="rId46"/>
    <sheet name="ADS-2" sheetId="53" r:id="rId47"/>
    <sheet name="SAP" sheetId="26" r:id="rId48"/>
    <sheet name="FIC" sheetId="86" r:id="rId49"/>
    <sheet name="AUR" sheetId="71" r:id="rId50"/>
    <sheet name="PPD" sheetId="67" r:id="rId51"/>
  </sheets>
  <externalReferences>
    <externalReference r:id="rId52"/>
    <externalReference r:id="rId53"/>
    <externalReference r:id="rId54"/>
    <externalReference r:id="rId55"/>
    <externalReference r:id="rId56"/>
    <externalReference r:id="rId57"/>
    <externalReference r:id="rId58"/>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32">[1]INICIO!$Y$166:$Y$186</definedName>
    <definedName name="___EJE1" localSheetId="41">[1]INICIO!$Y$166:$Y$186</definedName>
    <definedName name="___EJE1" localSheetId="33">[1]INICIO!$Y$166:$Y$186</definedName>
    <definedName name="___EJE1" localSheetId="34">[1]INICIO!$Y$166:$Y$186</definedName>
    <definedName name="___EJE1" localSheetId="35">[1]INICIO!$Y$166:$Y$186</definedName>
    <definedName name="___EJE1" localSheetId="36">[1]INICIO!$Y$166:$Y$186</definedName>
    <definedName name="___EJE1" localSheetId="37">[1]INICIO!$Y$166:$Y$186</definedName>
    <definedName name="___EJE1" localSheetId="38">[1]INICIO!$Y$166:$Y$186</definedName>
    <definedName name="___EJE1" localSheetId="39">[1]INICIO!$Y$166:$Y$186</definedName>
    <definedName name="___EJE1" localSheetId="40">[1]INICIO!$Y$166:$Y$186</definedName>
    <definedName name="___EJE1">[2]INICIO!$Y$166:$Y$186</definedName>
    <definedName name="___EJE2" localSheetId="32">[1]INICIO!$Y$188:$Y$229</definedName>
    <definedName name="___EJE2" localSheetId="41">[1]INICIO!$Y$188:$Y$229</definedName>
    <definedName name="___EJE2" localSheetId="33">[1]INICIO!$Y$188:$Y$229</definedName>
    <definedName name="___EJE2" localSheetId="34">[1]INICIO!$Y$188:$Y$229</definedName>
    <definedName name="___EJE2" localSheetId="35">[1]INICIO!$Y$188:$Y$229</definedName>
    <definedName name="___EJE2" localSheetId="36">[1]INICIO!$Y$188:$Y$229</definedName>
    <definedName name="___EJE2" localSheetId="37">[1]INICIO!$Y$188:$Y$229</definedName>
    <definedName name="___EJE2" localSheetId="38">[1]INICIO!$Y$188:$Y$229</definedName>
    <definedName name="___EJE2" localSheetId="39">[1]INICIO!$Y$188:$Y$229</definedName>
    <definedName name="___EJE2" localSheetId="40">[1]INICIO!$Y$188:$Y$229</definedName>
    <definedName name="___EJE2">[2]INICIO!$Y$188:$Y$229</definedName>
    <definedName name="___EJE3" localSheetId="32">[1]INICIO!$Y$231:$Y$247</definedName>
    <definedName name="___EJE3" localSheetId="41">[1]INICIO!$Y$231:$Y$247</definedName>
    <definedName name="___EJE3" localSheetId="33">[1]INICIO!$Y$231:$Y$247</definedName>
    <definedName name="___EJE3" localSheetId="34">[1]INICIO!$Y$231:$Y$247</definedName>
    <definedName name="___EJE3" localSheetId="35">[1]INICIO!$Y$231:$Y$247</definedName>
    <definedName name="___EJE3" localSheetId="36">[1]INICIO!$Y$231:$Y$247</definedName>
    <definedName name="___EJE3" localSheetId="37">[1]INICIO!$Y$231:$Y$247</definedName>
    <definedName name="___EJE3" localSheetId="38">[1]INICIO!$Y$231:$Y$247</definedName>
    <definedName name="___EJE3" localSheetId="39">[1]INICIO!$Y$231:$Y$247</definedName>
    <definedName name="___EJE3" localSheetId="40">[1]INICIO!$Y$231:$Y$247</definedName>
    <definedName name="___EJE3">[2]INICIO!$Y$231:$Y$247</definedName>
    <definedName name="___EJE4" localSheetId="32">[1]INICIO!$Y$249:$Y$272</definedName>
    <definedName name="___EJE4" localSheetId="41">[1]INICIO!$Y$249:$Y$272</definedName>
    <definedName name="___EJE4" localSheetId="33">[1]INICIO!$Y$249:$Y$272</definedName>
    <definedName name="___EJE4" localSheetId="34">[1]INICIO!$Y$249:$Y$272</definedName>
    <definedName name="___EJE4" localSheetId="35">[1]INICIO!$Y$249:$Y$272</definedName>
    <definedName name="___EJE4" localSheetId="36">[1]INICIO!$Y$249:$Y$272</definedName>
    <definedName name="___EJE4" localSheetId="37">[1]INICIO!$Y$249:$Y$272</definedName>
    <definedName name="___EJE4" localSheetId="38">[1]INICIO!$Y$249:$Y$272</definedName>
    <definedName name="___EJE4" localSheetId="39">[1]INICIO!$Y$249:$Y$272</definedName>
    <definedName name="___EJE4" localSheetId="40">[1]INICIO!$Y$249:$Y$272</definedName>
    <definedName name="___EJE4">[2]INICIO!$Y$249:$Y$272</definedName>
    <definedName name="___EJE5" localSheetId="32">[1]INICIO!$Y$274:$Y$287</definedName>
    <definedName name="___EJE5" localSheetId="41">[1]INICIO!$Y$274:$Y$287</definedName>
    <definedName name="___EJE5" localSheetId="33">[1]INICIO!$Y$274:$Y$287</definedName>
    <definedName name="___EJE5" localSheetId="34">[1]INICIO!$Y$274:$Y$287</definedName>
    <definedName name="___EJE5" localSheetId="35">[1]INICIO!$Y$274:$Y$287</definedName>
    <definedName name="___EJE5" localSheetId="36">[1]INICIO!$Y$274:$Y$287</definedName>
    <definedName name="___EJE5" localSheetId="37">[1]INICIO!$Y$274:$Y$287</definedName>
    <definedName name="___EJE5" localSheetId="38">[1]INICIO!$Y$274:$Y$287</definedName>
    <definedName name="___EJE5" localSheetId="39">[1]INICIO!$Y$274:$Y$287</definedName>
    <definedName name="___EJE5" localSheetId="40">[1]INICIO!$Y$274:$Y$287</definedName>
    <definedName name="___EJE5">[2]INICIO!$Y$274:$Y$287</definedName>
    <definedName name="___EJE6" localSheetId="32">[1]INICIO!$Y$289:$Y$314</definedName>
    <definedName name="___EJE6" localSheetId="41">[1]INICIO!$Y$289:$Y$314</definedName>
    <definedName name="___EJE6" localSheetId="33">[1]INICIO!$Y$289:$Y$314</definedName>
    <definedName name="___EJE6" localSheetId="34">[1]INICIO!$Y$289:$Y$314</definedName>
    <definedName name="___EJE6" localSheetId="35">[1]INICIO!$Y$289:$Y$314</definedName>
    <definedName name="___EJE6" localSheetId="36">[1]INICIO!$Y$289:$Y$314</definedName>
    <definedName name="___EJE6" localSheetId="37">[1]INICIO!$Y$289:$Y$314</definedName>
    <definedName name="___EJE6" localSheetId="38">[1]INICIO!$Y$289:$Y$314</definedName>
    <definedName name="___EJE6" localSheetId="39">[1]INICIO!$Y$289:$Y$314</definedName>
    <definedName name="___EJE6" localSheetId="40">[1]INICIO!$Y$289:$Y$314</definedName>
    <definedName name="___EJE6">[2]INICIO!$Y$289:$Y$314</definedName>
    <definedName name="___EJE7" localSheetId="32">[1]INICIO!$Y$316:$Y$356</definedName>
    <definedName name="___EJE7" localSheetId="41">[1]INICIO!$Y$316:$Y$356</definedName>
    <definedName name="___EJE7" localSheetId="33">[1]INICIO!$Y$316:$Y$356</definedName>
    <definedName name="___EJE7" localSheetId="34">[1]INICIO!$Y$316:$Y$356</definedName>
    <definedName name="___EJE7" localSheetId="35">[1]INICIO!$Y$316:$Y$356</definedName>
    <definedName name="___EJE7" localSheetId="36">[1]INICIO!$Y$316:$Y$356</definedName>
    <definedName name="___EJE7" localSheetId="37">[1]INICIO!$Y$316:$Y$356</definedName>
    <definedName name="___EJE7" localSheetId="38">[1]INICIO!$Y$316:$Y$356</definedName>
    <definedName name="___EJE7" localSheetId="39">[1]INICIO!$Y$316:$Y$356</definedName>
    <definedName name="___EJE7" localSheetId="40">[1]INICIO!$Y$316:$Y$356</definedName>
    <definedName name="___EJE7">[2]INICIO!$Y$316:$Y$356</definedName>
    <definedName name="__EJE1" localSheetId="32">[1]INICIO!$Y$166:$Y$186</definedName>
    <definedName name="__EJE1" localSheetId="41">[1]INICIO!$Y$166:$Y$186</definedName>
    <definedName name="__EJE1" localSheetId="33">[1]INICIO!$Y$166:$Y$186</definedName>
    <definedName name="__EJE1" localSheetId="34">[1]INICIO!$Y$166:$Y$186</definedName>
    <definedName name="__EJE1" localSheetId="35">[1]INICIO!$Y$166:$Y$186</definedName>
    <definedName name="__EJE1" localSheetId="36">[1]INICIO!$Y$166:$Y$186</definedName>
    <definedName name="__EJE1" localSheetId="37">[1]INICIO!$Y$166:$Y$186</definedName>
    <definedName name="__EJE1" localSheetId="38">[1]INICIO!$Y$166:$Y$186</definedName>
    <definedName name="__EJE1" localSheetId="39">[1]INICIO!$Y$166:$Y$186</definedName>
    <definedName name="__EJE1" localSheetId="40">[1]INICIO!$Y$166:$Y$186</definedName>
    <definedName name="__EJE1">[2]INICIO!$Y$166:$Y$186</definedName>
    <definedName name="__EJE2" localSheetId="32">[1]INICIO!$Y$188:$Y$229</definedName>
    <definedName name="__EJE2" localSheetId="41">[1]INICIO!$Y$188:$Y$229</definedName>
    <definedName name="__EJE2" localSheetId="33">[1]INICIO!$Y$188:$Y$229</definedName>
    <definedName name="__EJE2" localSheetId="34">[1]INICIO!$Y$188:$Y$229</definedName>
    <definedName name="__EJE2" localSheetId="35">[1]INICIO!$Y$188:$Y$229</definedName>
    <definedName name="__EJE2" localSheetId="36">[1]INICIO!$Y$188:$Y$229</definedName>
    <definedName name="__EJE2" localSheetId="37">[1]INICIO!$Y$188:$Y$229</definedName>
    <definedName name="__EJE2" localSheetId="38">[1]INICIO!$Y$188:$Y$229</definedName>
    <definedName name="__EJE2" localSheetId="39">[1]INICIO!$Y$188:$Y$229</definedName>
    <definedName name="__EJE2" localSheetId="40">[1]INICIO!$Y$188:$Y$229</definedName>
    <definedName name="__EJE2">[2]INICIO!$Y$188:$Y$229</definedName>
    <definedName name="__EJE3" localSheetId="32">[1]INICIO!$Y$231:$Y$247</definedName>
    <definedName name="__EJE3" localSheetId="41">[1]INICIO!$Y$231:$Y$247</definedName>
    <definedName name="__EJE3" localSheetId="33">[1]INICIO!$Y$231:$Y$247</definedName>
    <definedName name="__EJE3" localSheetId="34">[1]INICIO!$Y$231:$Y$247</definedName>
    <definedName name="__EJE3" localSheetId="35">[1]INICIO!$Y$231:$Y$247</definedName>
    <definedName name="__EJE3" localSheetId="36">[1]INICIO!$Y$231:$Y$247</definedName>
    <definedName name="__EJE3" localSheetId="37">[1]INICIO!$Y$231:$Y$247</definedName>
    <definedName name="__EJE3" localSheetId="38">[1]INICIO!$Y$231:$Y$247</definedName>
    <definedName name="__EJE3" localSheetId="39">[1]INICIO!$Y$231:$Y$247</definedName>
    <definedName name="__EJE3" localSheetId="40">[1]INICIO!$Y$231:$Y$247</definedName>
    <definedName name="__EJE3">[2]INICIO!$Y$231:$Y$247</definedName>
    <definedName name="__EJE4" localSheetId="32">[1]INICIO!$Y$249:$Y$272</definedName>
    <definedName name="__EJE4" localSheetId="41">[1]INICIO!$Y$249:$Y$272</definedName>
    <definedName name="__EJE4" localSheetId="33">[1]INICIO!$Y$249:$Y$272</definedName>
    <definedName name="__EJE4" localSheetId="34">[1]INICIO!$Y$249:$Y$272</definedName>
    <definedName name="__EJE4" localSheetId="35">[1]INICIO!$Y$249:$Y$272</definedName>
    <definedName name="__EJE4" localSheetId="36">[1]INICIO!$Y$249:$Y$272</definedName>
    <definedName name="__EJE4" localSheetId="37">[1]INICIO!$Y$249:$Y$272</definedName>
    <definedName name="__EJE4" localSheetId="38">[1]INICIO!$Y$249:$Y$272</definedName>
    <definedName name="__EJE4" localSheetId="39">[1]INICIO!$Y$249:$Y$272</definedName>
    <definedName name="__EJE4" localSheetId="40">[1]INICIO!$Y$249:$Y$272</definedName>
    <definedName name="__EJE4">[2]INICIO!$Y$249:$Y$272</definedName>
    <definedName name="__EJE5" localSheetId="32">[1]INICIO!$Y$274:$Y$287</definedName>
    <definedName name="__EJE5" localSheetId="41">[1]INICIO!$Y$274:$Y$287</definedName>
    <definedName name="__EJE5" localSheetId="33">[1]INICIO!$Y$274:$Y$287</definedName>
    <definedName name="__EJE5" localSheetId="34">[1]INICIO!$Y$274:$Y$287</definedName>
    <definedName name="__EJE5" localSheetId="35">[1]INICIO!$Y$274:$Y$287</definedName>
    <definedName name="__EJE5" localSheetId="36">[1]INICIO!$Y$274:$Y$287</definedName>
    <definedName name="__EJE5" localSheetId="37">[1]INICIO!$Y$274:$Y$287</definedName>
    <definedName name="__EJE5" localSheetId="38">[1]INICIO!$Y$274:$Y$287</definedName>
    <definedName name="__EJE5" localSheetId="39">[1]INICIO!$Y$274:$Y$287</definedName>
    <definedName name="__EJE5" localSheetId="40">[1]INICIO!$Y$274:$Y$287</definedName>
    <definedName name="__EJE5">[2]INICIO!$Y$274:$Y$287</definedName>
    <definedName name="__EJE6" localSheetId="32">[1]INICIO!$Y$289:$Y$314</definedName>
    <definedName name="__EJE6" localSheetId="41">[1]INICIO!$Y$289:$Y$314</definedName>
    <definedName name="__EJE6" localSheetId="33">[1]INICIO!$Y$289:$Y$314</definedName>
    <definedName name="__EJE6" localSheetId="34">[1]INICIO!$Y$289:$Y$314</definedName>
    <definedName name="__EJE6" localSheetId="35">[1]INICIO!$Y$289:$Y$314</definedName>
    <definedName name="__EJE6" localSheetId="36">[1]INICIO!$Y$289:$Y$314</definedName>
    <definedName name="__EJE6" localSheetId="37">[1]INICIO!$Y$289:$Y$314</definedName>
    <definedName name="__EJE6" localSheetId="38">[1]INICIO!$Y$289:$Y$314</definedName>
    <definedName name="__EJE6" localSheetId="39">[1]INICIO!$Y$289:$Y$314</definedName>
    <definedName name="__EJE6" localSheetId="40">[1]INICIO!$Y$289:$Y$314</definedName>
    <definedName name="__EJE6">[2]INICIO!$Y$289:$Y$314</definedName>
    <definedName name="__EJE7" localSheetId="32">[1]INICIO!$Y$316:$Y$356</definedName>
    <definedName name="__EJE7" localSheetId="41">[1]INICIO!$Y$316:$Y$356</definedName>
    <definedName name="__EJE7" localSheetId="33">[1]INICIO!$Y$316:$Y$356</definedName>
    <definedName name="__EJE7" localSheetId="34">[1]INICIO!$Y$316:$Y$356</definedName>
    <definedName name="__EJE7" localSheetId="35">[1]INICIO!$Y$316:$Y$356</definedName>
    <definedName name="__EJE7" localSheetId="36">[1]INICIO!$Y$316:$Y$356</definedName>
    <definedName name="__EJE7" localSheetId="37">[1]INICIO!$Y$316:$Y$356</definedName>
    <definedName name="__EJE7" localSheetId="38">[1]INICIO!$Y$316:$Y$356</definedName>
    <definedName name="__EJE7" localSheetId="39">[1]INICIO!$Y$316:$Y$356</definedName>
    <definedName name="__EJE7" localSheetId="40">[1]INICIO!$Y$316:$Y$356</definedName>
    <definedName name="__EJE7">[2]INICIO!$Y$316:$Y$356</definedName>
    <definedName name="_EJE1" localSheetId="32">[1]INICIO!$Y$166:$Y$186</definedName>
    <definedName name="_EJE1" localSheetId="41">[1]INICIO!$Y$166:$Y$186</definedName>
    <definedName name="_EJE1" localSheetId="33">[1]INICIO!$Y$166:$Y$186</definedName>
    <definedName name="_EJE1" localSheetId="34">[1]INICIO!$Y$166:$Y$186</definedName>
    <definedName name="_EJE1" localSheetId="35">[1]INICIO!$Y$166:$Y$186</definedName>
    <definedName name="_EJE1" localSheetId="36">[1]INICIO!$Y$166:$Y$186</definedName>
    <definedName name="_EJE1" localSheetId="37">[1]INICIO!$Y$166:$Y$186</definedName>
    <definedName name="_EJE1" localSheetId="38">[1]INICIO!$Y$166:$Y$186</definedName>
    <definedName name="_EJE1" localSheetId="39">[1]INICIO!$Y$166:$Y$186</definedName>
    <definedName name="_EJE1" localSheetId="40">[1]INICIO!$Y$166:$Y$186</definedName>
    <definedName name="_EJE1" localSheetId="42">[3]INICIO!$Y$166:$Y$186</definedName>
    <definedName name="_EJE1" localSheetId="43">[3]INICIO!$Y$166:$Y$186</definedName>
    <definedName name="_EJE1">[2]INICIO!$Y$166:$Y$186</definedName>
    <definedName name="_EJE2" localSheetId="32">[1]INICIO!$Y$188:$Y$229</definedName>
    <definedName name="_EJE2" localSheetId="41">[1]INICIO!$Y$188:$Y$229</definedName>
    <definedName name="_EJE2" localSheetId="33">[1]INICIO!$Y$188:$Y$229</definedName>
    <definedName name="_EJE2" localSheetId="34">[1]INICIO!$Y$188:$Y$229</definedName>
    <definedName name="_EJE2" localSheetId="35">[1]INICIO!$Y$188:$Y$229</definedName>
    <definedName name="_EJE2" localSheetId="36">[1]INICIO!$Y$188:$Y$229</definedName>
    <definedName name="_EJE2" localSheetId="37">[1]INICIO!$Y$188:$Y$229</definedName>
    <definedName name="_EJE2" localSheetId="38">[1]INICIO!$Y$188:$Y$229</definedName>
    <definedName name="_EJE2" localSheetId="39">[1]INICIO!$Y$188:$Y$229</definedName>
    <definedName name="_EJE2" localSheetId="40">[1]INICIO!$Y$188:$Y$229</definedName>
    <definedName name="_EJE2" localSheetId="42">[3]INICIO!$Y$188:$Y$229</definedName>
    <definedName name="_EJE2" localSheetId="43">[3]INICIO!$Y$188:$Y$229</definedName>
    <definedName name="_EJE2">[2]INICIO!$Y$188:$Y$229</definedName>
    <definedName name="_EJE3" localSheetId="32">[1]INICIO!$Y$231:$Y$247</definedName>
    <definedName name="_EJE3" localSheetId="41">[1]INICIO!$Y$231:$Y$247</definedName>
    <definedName name="_EJE3" localSheetId="33">[1]INICIO!$Y$231:$Y$247</definedName>
    <definedName name="_EJE3" localSheetId="34">[1]INICIO!$Y$231:$Y$247</definedName>
    <definedName name="_EJE3" localSheetId="35">[1]INICIO!$Y$231:$Y$247</definedName>
    <definedName name="_EJE3" localSheetId="36">[1]INICIO!$Y$231:$Y$247</definedName>
    <definedName name="_EJE3" localSheetId="37">[1]INICIO!$Y$231:$Y$247</definedName>
    <definedName name="_EJE3" localSheetId="38">[1]INICIO!$Y$231:$Y$247</definedName>
    <definedName name="_EJE3" localSheetId="39">[1]INICIO!$Y$231:$Y$247</definedName>
    <definedName name="_EJE3" localSheetId="40">[1]INICIO!$Y$231:$Y$247</definedName>
    <definedName name="_EJE3" localSheetId="42">[3]INICIO!$Y$231:$Y$247</definedName>
    <definedName name="_EJE3" localSheetId="43">[3]INICIO!$Y$231:$Y$247</definedName>
    <definedName name="_EJE3">[2]INICIO!$Y$231:$Y$247</definedName>
    <definedName name="_EJE4" localSheetId="32">[1]INICIO!$Y$249:$Y$272</definedName>
    <definedName name="_EJE4" localSheetId="41">[1]INICIO!$Y$249:$Y$272</definedName>
    <definedName name="_EJE4" localSheetId="33">[1]INICIO!$Y$249:$Y$272</definedName>
    <definedName name="_EJE4" localSheetId="34">[1]INICIO!$Y$249:$Y$272</definedName>
    <definedName name="_EJE4" localSheetId="35">[1]INICIO!$Y$249:$Y$272</definedName>
    <definedName name="_EJE4" localSheetId="36">[1]INICIO!$Y$249:$Y$272</definedName>
    <definedName name="_EJE4" localSheetId="37">[1]INICIO!$Y$249:$Y$272</definedName>
    <definedName name="_EJE4" localSheetId="38">[1]INICIO!$Y$249:$Y$272</definedName>
    <definedName name="_EJE4" localSheetId="39">[1]INICIO!$Y$249:$Y$272</definedName>
    <definedName name="_EJE4" localSheetId="40">[1]INICIO!$Y$249:$Y$272</definedName>
    <definedName name="_EJE4" localSheetId="42">[3]INICIO!$Y$249:$Y$272</definedName>
    <definedName name="_EJE4" localSheetId="43">[3]INICIO!$Y$249:$Y$272</definedName>
    <definedName name="_EJE4">[2]INICIO!$Y$249:$Y$272</definedName>
    <definedName name="_EJE5" localSheetId="32">[1]INICIO!$Y$274:$Y$287</definedName>
    <definedName name="_EJE5" localSheetId="41">[1]INICIO!$Y$274:$Y$287</definedName>
    <definedName name="_EJE5" localSheetId="33">[1]INICIO!$Y$274:$Y$287</definedName>
    <definedName name="_EJE5" localSheetId="34">[1]INICIO!$Y$274:$Y$287</definedName>
    <definedName name="_EJE5" localSheetId="35">[1]INICIO!$Y$274:$Y$287</definedName>
    <definedName name="_EJE5" localSheetId="36">[1]INICIO!$Y$274:$Y$287</definedName>
    <definedName name="_EJE5" localSheetId="37">[1]INICIO!$Y$274:$Y$287</definedName>
    <definedName name="_EJE5" localSheetId="38">[1]INICIO!$Y$274:$Y$287</definedName>
    <definedName name="_EJE5" localSheetId="39">[1]INICIO!$Y$274:$Y$287</definedName>
    <definedName name="_EJE5" localSheetId="40">[1]INICIO!$Y$274:$Y$287</definedName>
    <definedName name="_EJE5" localSheetId="42">[3]INICIO!$Y$274:$Y$287</definedName>
    <definedName name="_EJE5" localSheetId="43">[3]INICIO!$Y$274:$Y$287</definedName>
    <definedName name="_EJE5">[2]INICIO!$Y$274:$Y$287</definedName>
    <definedName name="_EJE6" localSheetId="32">[1]INICIO!$Y$289:$Y$314</definedName>
    <definedName name="_EJE6" localSheetId="41">[1]INICIO!$Y$289:$Y$314</definedName>
    <definedName name="_EJE6" localSheetId="33">[1]INICIO!$Y$289:$Y$314</definedName>
    <definedName name="_EJE6" localSheetId="34">[1]INICIO!$Y$289:$Y$314</definedName>
    <definedName name="_EJE6" localSheetId="35">[1]INICIO!$Y$289:$Y$314</definedName>
    <definedName name="_EJE6" localSheetId="36">[1]INICIO!$Y$289:$Y$314</definedName>
    <definedName name="_EJE6" localSheetId="37">[1]INICIO!$Y$289:$Y$314</definedName>
    <definedName name="_EJE6" localSheetId="38">[1]INICIO!$Y$289:$Y$314</definedName>
    <definedName name="_EJE6" localSheetId="39">[1]INICIO!$Y$289:$Y$314</definedName>
    <definedName name="_EJE6" localSheetId="40">[1]INICIO!$Y$289:$Y$314</definedName>
    <definedName name="_EJE6" localSheetId="42">[3]INICIO!$Y$289:$Y$314</definedName>
    <definedName name="_EJE6" localSheetId="43">[3]INICIO!$Y$289:$Y$314</definedName>
    <definedName name="_EJE6">[2]INICIO!$Y$289:$Y$314</definedName>
    <definedName name="_EJE7" localSheetId="32">[1]INICIO!$Y$316:$Y$356</definedName>
    <definedName name="_EJE7" localSheetId="41">[1]INICIO!$Y$316:$Y$356</definedName>
    <definedName name="_EJE7" localSheetId="33">[1]INICIO!$Y$316:$Y$356</definedName>
    <definedName name="_EJE7" localSheetId="34">[1]INICIO!$Y$316:$Y$356</definedName>
    <definedName name="_EJE7" localSheetId="35">[1]INICIO!$Y$316:$Y$356</definedName>
    <definedName name="_EJE7" localSheetId="36">[1]INICIO!$Y$316:$Y$356</definedName>
    <definedName name="_EJE7" localSheetId="37">[1]INICIO!$Y$316:$Y$356</definedName>
    <definedName name="_EJE7" localSheetId="38">[1]INICIO!$Y$316:$Y$356</definedName>
    <definedName name="_EJE7" localSheetId="39">[1]INICIO!$Y$316:$Y$356</definedName>
    <definedName name="_EJE7" localSheetId="40">[1]INICIO!$Y$316:$Y$356</definedName>
    <definedName name="_EJE7" localSheetId="42">[3]INICIO!$Y$316:$Y$356</definedName>
    <definedName name="_EJE7" localSheetId="43">[3]INICIO!$Y$316:$Y$356</definedName>
    <definedName name="_EJE7">[2]INICIO!$Y$316:$Y$356</definedName>
    <definedName name="_xlnm._FilterDatabase" localSheetId="3" hidden="1">'APP-1'!$A$7:$Q$101</definedName>
    <definedName name="adys_tipo" localSheetId="32">[1]INICIO!$AR$24:$AR$27</definedName>
    <definedName name="adys_tipo" localSheetId="41">[1]INICIO!$AR$24:$AR$27</definedName>
    <definedName name="adys_tipo" localSheetId="33">[1]INICIO!$AR$24:$AR$27</definedName>
    <definedName name="adys_tipo" localSheetId="34">[1]INICIO!$AR$24:$AR$27</definedName>
    <definedName name="adys_tipo" localSheetId="35">[1]INICIO!$AR$24:$AR$27</definedName>
    <definedName name="adys_tipo" localSheetId="36">[1]INICIO!$AR$24:$AR$27</definedName>
    <definedName name="adys_tipo" localSheetId="37">[1]INICIO!$AR$24:$AR$27</definedName>
    <definedName name="adys_tipo" localSheetId="38">[1]INICIO!$AR$24:$AR$27</definedName>
    <definedName name="adys_tipo" localSheetId="39">[1]INICIO!$AR$24:$AR$27</definedName>
    <definedName name="adys_tipo" localSheetId="40">[1]INICIO!$AR$24:$AR$27</definedName>
    <definedName name="adys_tipo" localSheetId="42">[3]INICIO!$AR$24:$AR$27</definedName>
    <definedName name="adys_tipo" localSheetId="43">[3]INICIO!$AR$24:$AR$27</definedName>
    <definedName name="adys_tipo">[2]INICIO!$AR$24:$AR$27</definedName>
    <definedName name="AI" localSheetId="32">[1]INICIO!$AU$5:$AW$543</definedName>
    <definedName name="AI" localSheetId="41">[1]INICIO!$AU$5:$AW$543</definedName>
    <definedName name="AI" localSheetId="33">[1]INICIO!$AU$5:$AW$543</definedName>
    <definedName name="AI" localSheetId="34">[1]INICIO!$AU$5:$AW$543</definedName>
    <definedName name="AI" localSheetId="35">[1]INICIO!$AU$5:$AW$543</definedName>
    <definedName name="AI" localSheetId="36">[1]INICIO!$AU$5:$AW$543</definedName>
    <definedName name="AI" localSheetId="37">[1]INICIO!$AU$5:$AW$543</definedName>
    <definedName name="AI" localSheetId="38">[1]INICIO!$AU$5:$AW$543</definedName>
    <definedName name="AI" localSheetId="39">[1]INICIO!$AU$5:$AW$543</definedName>
    <definedName name="AI" localSheetId="40">[1]INICIO!$AU$5:$AW$543</definedName>
    <definedName name="AI" localSheetId="42">[3]INICIO!$AU$5:$AW$543</definedName>
    <definedName name="AI" localSheetId="43">[3]INICIO!$AU$5:$AW$543</definedName>
    <definedName name="AI">[2]INICIO!$AU$5:$AW$543</definedName>
    <definedName name="_xlnm.Print_Area" localSheetId="5">'APP-3_1'!$A$1:$U$30</definedName>
    <definedName name="_xlnm.Print_Area" localSheetId="14">'APP-3_10'!$A$1:$U$19</definedName>
    <definedName name="_xlnm.Print_Area" localSheetId="15">'APP-3_11'!$A$1:$U$19</definedName>
    <definedName name="_xlnm.Print_Area" localSheetId="16">'APP-3_12'!$A$1:$U$19</definedName>
    <definedName name="_xlnm.Print_Area" localSheetId="17">'APP-3_13'!$A$1:$U$19</definedName>
    <definedName name="_xlnm.Print_Area" localSheetId="18">'APP-3_14'!$A$1:$U$19</definedName>
    <definedName name="_xlnm.Print_Area" localSheetId="19">'APP-3_15'!$A$1:$U$19</definedName>
    <definedName name="_xlnm.Print_Area" localSheetId="20">'APP-3_16'!$A$1:$U$19</definedName>
    <definedName name="_xlnm.Print_Area" localSheetId="21">'APP-3_17'!$A$1:$U$19</definedName>
    <definedName name="_xlnm.Print_Area" localSheetId="22">'APP-3_18'!$A$1:$U$19</definedName>
    <definedName name="_xlnm.Print_Area" localSheetId="23">'APP-3_19'!$A$1:$U$19</definedName>
    <definedName name="_xlnm.Print_Area" localSheetId="6">'APP-3_2'!$A$1:$U$21</definedName>
    <definedName name="_xlnm.Print_Area" localSheetId="24">'APP-3_20'!$A$1:$U$19</definedName>
    <definedName name="_xlnm.Print_Area" localSheetId="8">'APP-3_3'!$A$1:$U$20</definedName>
    <definedName name="_xlnm.Print_Area" localSheetId="9">'APP-3_4'!$A$1:$U$16</definedName>
    <definedName name="_xlnm.Print_Area" localSheetId="12">'APP-3_5'!$A$1:$U$34</definedName>
    <definedName name="_xlnm.Print_Area" localSheetId="7">'APP-3_6'!$A$1:$U$21</definedName>
    <definedName name="_xlnm.Print_Area" localSheetId="10">'APP-3_7'!$A$1:$U$16</definedName>
    <definedName name="_xlnm.Print_Area" localSheetId="11">'APP-3_8'!$A$1:$U$19</definedName>
    <definedName name="_xlnm.Print_Area" localSheetId="13">'APP-3_9'!$A$1:$U$19</definedName>
    <definedName name="CAPIT" localSheetId="14">#REF!</definedName>
    <definedName name="CAPIT" localSheetId="15">#REF!</definedName>
    <definedName name="CAPIT" localSheetId="16">#REF!</definedName>
    <definedName name="CAPIT" localSheetId="17">#REF!</definedName>
    <definedName name="CAPIT" localSheetId="18">#REF!</definedName>
    <definedName name="CAPIT" localSheetId="19">#REF!</definedName>
    <definedName name="CAPIT" localSheetId="20">#REF!</definedName>
    <definedName name="CAPIT" localSheetId="21">#REF!</definedName>
    <definedName name="CAPIT" localSheetId="22">#REF!</definedName>
    <definedName name="CAPIT" localSheetId="23">#REF!</definedName>
    <definedName name="CAPIT" localSheetId="6">#REF!</definedName>
    <definedName name="CAPIT" localSheetId="24">#REF!</definedName>
    <definedName name="CAPIT" localSheetId="8">#REF!</definedName>
    <definedName name="CAPIT" localSheetId="9">#REF!</definedName>
    <definedName name="CAPIT" localSheetId="12">#REF!</definedName>
    <definedName name="CAPIT" localSheetId="7">#REF!</definedName>
    <definedName name="CAPIT" localSheetId="10">#REF!</definedName>
    <definedName name="CAPIT" localSheetId="11">#REF!</definedName>
    <definedName name="CAPIT" localSheetId="13">#REF!</definedName>
    <definedName name="CAPIT" localSheetId="32">#REF!</definedName>
    <definedName name="CAPIT" localSheetId="41">#REF!</definedName>
    <definedName name="CAPIT" localSheetId="33">#REF!</definedName>
    <definedName name="CAPIT" localSheetId="34">#REF!</definedName>
    <definedName name="CAPIT" localSheetId="35">#REF!</definedName>
    <definedName name="CAPIT" localSheetId="36">#REF!</definedName>
    <definedName name="CAPIT" localSheetId="37">#REF!</definedName>
    <definedName name="CAPIT" localSheetId="38">#REF!</definedName>
    <definedName name="CAPIT" localSheetId="39">#REF!</definedName>
    <definedName name="CAPIT" localSheetId="40">#REF!</definedName>
    <definedName name="CAPIT" localSheetId="26">#REF!</definedName>
    <definedName name="CAPIT" localSheetId="27">#REF!</definedName>
    <definedName name="CAPIT" localSheetId="28">#REF!</definedName>
    <definedName name="CAPIT" localSheetId="29">#REF!</definedName>
    <definedName name="CAPIT" localSheetId="30">#REF!</definedName>
    <definedName name="CAPIT" localSheetId="31">#REF!</definedName>
    <definedName name="CAPIT" localSheetId="42">#REF!</definedName>
    <definedName name="CAPIT">#REF!</definedName>
    <definedName name="CENPAR" localSheetId="14">#REF!</definedName>
    <definedName name="CENPAR" localSheetId="15">#REF!</definedName>
    <definedName name="CENPAR" localSheetId="16">#REF!</definedName>
    <definedName name="CENPAR" localSheetId="17">#REF!</definedName>
    <definedName name="CENPAR" localSheetId="18">#REF!</definedName>
    <definedName name="CENPAR" localSheetId="19">#REF!</definedName>
    <definedName name="CENPAR" localSheetId="20">#REF!</definedName>
    <definedName name="CENPAR" localSheetId="21">#REF!</definedName>
    <definedName name="CENPAR" localSheetId="22">#REF!</definedName>
    <definedName name="CENPAR" localSheetId="23">#REF!</definedName>
    <definedName name="CENPAR" localSheetId="6">#REF!</definedName>
    <definedName name="CENPAR" localSheetId="24">#REF!</definedName>
    <definedName name="CENPAR" localSheetId="8">#REF!</definedName>
    <definedName name="CENPAR" localSheetId="9">#REF!</definedName>
    <definedName name="CENPAR" localSheetId="12">#REF!</definedName>
    <definedName name="CENPAR" localSheetId="7">#REF!</definedName>
    <definedName name="CENPAR" localSheetId="10">#REF!</definedName>
    <definedName name="CENPAR" localSheetId="11">#REF!</definedName>
    <definedName name="CENPAR" localSheetId="13">#REF!</definedName>
    <definedName name="CENPAR" localSheetId="32">#REF!</definedName>
    <definedName name="CENPAR" localSheetId="41">#REF!</definedName>
    <definedName name="CENPAR" localSheetId="33">#REF!</definedName>
    <definedName name="CENPAR" localSheetId="34">#REF!</definedName>
    <definedName name="CENPAR" localSheetId="35">#REF!</definedName>
    <definedName name="CENPAR" localSheetId="36">#REF!</definedName>
    <definedName name="CENPAR" localSheetId="37">#REF!</definedName>
    <definedName name="CENPAR" localSheetId="38">#REF!</definedName>
    <definedName name="CENPAR" localSheetId="39">#REF!</definedName>
    <definedName name="CENPAR" localSheetId="40">#REF!</definedName>
    <definedName name="CENPAR" localSheetId="26">#REF!</definedName>
    <definedName name="CENPAR" localSheetId="27">#REF!</definedName>
    <definedName name="CENPAR" localSheetId="28">#REF!</definedName>
    <definedName name="CENPAR" localSheetId="29">#REF!</definedName>
    <definedName name="CENPAR" localSheetId="30">#REF!</definedName>
    <definedName name="CENPAR" localSheetId="31">#REF!</definedName>
    <definedName name="CENPAR" localSheetId="42">#REF!</definedName>
    <definedName name="CENPAR">#REF!</definedName>
    <definedName name="datos" localSheetId="32">OFFSET([4]datos!$A$1,0,0,COUNTA([4]datos!$A$1:$A$65536),23)</definedName>
    <definedName name="datos" localSheetId="41">OFFSET([4]datos!$A$1,0,0,COUNTA([4]datos!$A$1:$A$65536),23)</definedName>
    <definedName name="datos" localSheetId="33">OFFSET([4]datos!$A$1,0,0,COUNTA([4]datos!$A$1:$A$65536),23)</definedName>
    <definedName name="datos" localSheetId="34">OFFSET([4]datos!$A$1,0,0,COUNTA([4]datos!$A$1:$A$65536),23)</definedName>
    <definedName name="datos" localSheetId="35">OFFSET([4]datos!$A$1,0,0,COUNTA([4]datos!$A$1:$A$65536),23)</definedName>
    <definedName name="datos" localSheetId="36">OFFSET([4]datos!$A$1,0,0,COUNTA([4]datos!$A$1:$A$65536),23)</definedName>
    <definedName name="datos" localSheetId="37">OFFSET([4]datos!$A$1,0,0,COUNTA([4]datos!$A$1:$A$65536),23)</definedName>
    <definedName name="datos" localSheetId="38">OFFSET([4]datos!$A$1,0,0,COUNTA([4]datos!$A$1:$A$65536),23)</definedName>
    <definedName name="datos" localSheetId="39">OFFSET([4]datos!$A$1,0,0,COUNTA([4]datos!$A$1:$A$65536),23)</definedName>
    <definedName name="datos" localSheetId="40">OFFSET([4]datos!$A$1,0,0,COUNTA([4]datos!$A$1:$A$65536),23)</definedName>
    <definedName name="datos" localSheetId="49">OFFSET([2]datos!$A$1,0,0,COUNTA([2]datos!$A$1:$A$65536),23)</definedName>
    <definedName name="datos" localSheetId="42">OFFSET([5]datos!$A$1,0,0,COUNTA([5]datos!$A$1:$A$65536),23)</definedName>
    <definedName name="datos" localSheetId="43">OFFSET([5]datos!$A$1,0,0,COUNTA([5]datos!$A$1:$A$65536),23)</definedName>
    <definedName name="datos">OFFSET([6]datos!$A$1,0,0,COUNTA([6]datos!$A$1:$A$65536),23)</definedName>
    <definedName name="dc" localSheetId="14">#REF!</definedName>
    <definedName name="dc" localSheetId="15">#REF!</definedName>
    <definedName name="dc" localSheetId="16">#REF!</definedName>
    <definedName name="dc" localSheetId="17">#REF!</definedName>
    <definedName name="dc" localSheetId="18">#REF!</definedName>
    <definedName name="dc" localSheetId="19">#REF!</definedName>
    <definedName name="dc" localSheetId="20">#REF!</definedName>
    <definedName name="dc" localSheetId="21">#REF!</definedName>
    <definedName name="dc" localSheetId="22">#REF!</definedName>
    <definedName name="dc" localSheetId="23">#REF!</definedName>
    <definedName name="dc" localSheetId="6">#REF!</definedName>
    <definedName name="dc" localSheetId="24">#REF!</definedName>
    <definedName name="dc" localSheetId="8">#REF!</definedName>
    <definedName name="dc" localSheetId="9">#REF!</definedName>
    <definedName name="dc" localSheetId="12">#REF!</definedName>
    <definedName name="dc" localSheetId="7">#REF!</definedName>
    <definedName name="dc" localSheetId="10">#REF!</definedName>
    <definedName name="dc" localSheetId="11">#REF!</definedName>
    <definedName name="dc" localSheetId="13">#REF!</definedName>
    <definedName name="dc" localSheetId="32">#REF!</definedName>
    <definedName name="dc" localSheetId="41">#REF!</definedName>
    <definedName name="dc" localSheetId="33">#REF!</definedName>
    <definedName name="dc" localSheetId="34">#REF!</definedName>
    <definedName name="dc" localSheetId="35">#REF!</definedName>
    <definedName name="dc" localSheetId="36">#REF!</definedName>
    <definedName name="dc" localSheetId="37">#REF!</definedName>
    <definedName name="dc" localSheetId="38">#REF!</definedName>
    <definedName name="dc" localSheetId="39">#REF!</definedName>
    <definedName name="dc" localSheetId="40">#REF!</definedName>
    <definedName name="dc" localSheetId="26">#REF!</definedName>
    <definedName name="dc" localSheetId="27">#REF!</definedName>
    <definedName name="dc" localSheetId="28">#REF!</definedName>
    <definedName name="dc" localSheetId="29">#REF!</definedName>
    <definedName name="dc" localSheetId="30">#REF!</definedName>
    <definedName name="dc" localSheetId="31">#REF!</definedName>
    <definedName name="dc" localSheetId="42">#REF!</definedName>
    <definedName name="dc">#REF!</definedName>
    <definedName name="DEFAULT" localSheetId="32">[1]INICIO!$AA$10</definedName>
    <definedName name="DEFAULT" localSheetId="41">[1]INICIO!$AA$10</definedName>
    <definedName name="DEFAULT" localSheetId="33">[1]INICIO!$AA$10</definedName>
    <definedName name="DEFAULT" localSheetId="34">[1]INICIO!$AA$10</definedName>
    <definedName name="DEFAULT" localSheetId="35">[1]INICIO!$AA$10</definedName>
    <definedName name="DEFAULT" localSheetId="36">[1]INICIO!$AA$10</definedName>
    <definedName name="DEFAULT" localSheetId="37">[1]INICIO!$AA$10</definedName>
    <definedName name="DEFAULT" localSheetId="38">[1]INICIO!$AA$10</definedName>
    <definedName name="DEFAULT" localSheetId="39">[1]INICIO!$AA$10</definedName>
    <definedName name="DEFAULT" localSheetId="40">[1]INICIO!$AA$10</definedName>
    <definedName name="DEFAULT" localSheetId="42">[3]INICIO!$AA$10</definedName>
    <definedName name="DEFAULT" localSheetId="43">[3]INICIO!$AA$10</definedName>
    <definedName name="DEFAULT">[2]INICIO!$AA$10</definedName>
    <definedName name="DEUDA" localSheetId="14">#REF!</definedName>
    <definedName name="DEUDA" localSheetId="15">#REF!</definedName>
    <definedName name="DEUDA" localSheetId="16">#REF!</definedName>
    <definedName name="DEUDA" localSheetId="17">#REF!</definedName>
    <definedName name="DEUDA" localSheetId="18">#REF!</definedName>
    <definedName name="DEUDA" localSheetId="19">#REF!</definedName>
    <definedName name="DEUDA" localSheetId="20">#REF!</definedName>
    <definedName name="DEUDA" localSheetId="21">#REF!</definedName>
    <definedName name="DEUDA" localSheetId="22">#REF!</definedName>
    <definedName name="DEUDA" localSheetId="23">#REF!</definedName>
    <definedName name="DEUDA" localSheetId="6">#REF!</definedName>
    <definedName name="DEUDA" localSheetId="24">#REF!</definedName>
    <definedName name="DEUDA" localSheetId="8">#REF!</definedName>
    <definedName name="DEUDA" localSheetId="9">#REF!</definedName>
    <definedName name="DEUDA" localSheetId="12">#REF!</definedName>
    <definedName name="DEUDA" localSheetId="7">#REF!</definedName>
    <definedName name="DEUDA" localSheetId="10">#REF!</definedName>
    <definedName name="DEUDA" localSheetId="11">#REF!</definedName>
    <definedName name="DEUDA" localSheetId="13">#REF!</definedName>
    <definedName name="DEUDA" localSheetId="32">#REF!</definedName>
    <definedName name="DEUDA" localSheetId="41">#REF!</definedName>
    <definedName name="DEUDA" localSheetId="33">#REF!</definedName>
    <definedName name="DEUDA" localSheetId="34">#REF!</definedName>
    <definedName name="DEUDA" localSheetId="35">#REF!</definedName>
    <definedName name="DEUDA" localSheetId="36">#REF!</definedName>
    <definedName name="DEUDA" localSheetId="37">#REF!</definedName>
    <definedName name="DEUDA" localSheetId="38">#REF!</definedName>
    <definedName name="DEUDA" localSheetId="39">#REF!</definedName>
    <definedName name="DEUDA" localSheetId="40">#REF!</definedName>
    <definedName name="DEUDA" localSheetId="26">#REF!</definedName>
    <definedName name="DEUDA" localSheetId="27">#REF!</definedName>
    <definedName name="DEUDA" localSheetId="28">#REF!</definedName>
    <definedName name="DEUDA" localSheetId="29">#REF!</definedName>
    <definedName name="DEUDA" localSheetId="30">#REF!</definedName>
    <definedName name="DEUDA" localSheetId="31">#REF!</definedName>
    <definedName name="DEUDA" localSheetId="42">#REF!</definedName>
    <definedName name="DEUDA">#REF!</definedName>
    <definedName name="egvb" localSheetId="14">#REF!</definedName>
    <definedName name="egvb" localSheetId="15">#REF!</definedName>
    <definedName name="egvb" localSheetId="16">#REF!</definedName>
    <definedName name="egvb" localSheetId="17">#REF!</definedName>
    <definedName name="egvb" localSheetId="18">#REF!</definedName>
    <definedName name="egvb" localSheetId="19">#REF!</definedName>
    <definedName name="egvb" localSheetId="20">#REF!</definedName>
    <definedName name="egvb" localSheetId="21">#REF!</definedName>
    <definedName name="egvb" localSheetId="22">#REF!</definedName>
    <definedName name="egvb" localSheetId="23">#REF!</definedName>
    <definedName name="egvb" localSheetId="6">#REF!</definedName>
    <definedName name="egvb" localSheetId="24">#REF!</definedName>
    <definedName name="egvb" localSheetId="8">#REF!</definedName>
    <definedName name="egvb" localSheetId="9">#REF!</definedName>
    <definedName name="egvb" localSheetId="12">#REF!</definedName>
    <definedName name="egvb" localSheetId="7">#REF!</definedName>
    <definedName name="egvb" localSheetId="10">#REF!</definedName>
    <definedName name="egvb" localSheetId="11">#REF!</definedName>
    <definedName name="egvb" localSheetId="13">#REF!</definedName>
    <definedName name="egvb" localSheetId="32">#REF!</definedName>
    <definedName name="egvb" localSheetId="41">#REF!</definedName>
    <definedName name="egvb" localSheetId="33">#REF!</definedName>
    <definedName name="egvb" localSheetId="34">#REF!</definedName>
    <definedName name="egvb" localSheetId="35">#REF!</definedName>
    <definedName name="egvb" localSheetId="36">#REF!</definedName>
    <definedName name="egvb" localSheetId="37">#REF!</definedName>
    <definedName name="egvb" localSheetId="38">#REF!</definedName>
    <definedName name="egvb" localSheetId="39">#REF!</definedName>
    <definedName name="egvb" localSheetId="40">#REF!</definedName>
    <definedName name="egvb" localSheetId="26">#REF!</definedName>
    <definedName name="egvb" localSheetId="27">#REF!</definedName>
    <definedName name="egvb" localSheetId="28">#REF!</definedName>
    <definedName name="egvb" localSheetId="29">#REF!</definedName>
    <definedName name="egvb" localSheetId="30">#REF!</definedName>
    <definedName name="egvb" localSheetId="31">#REF!</definedName>
    <definedName name="egvb" localSheetId="42">#REF!</definedName>
    <definedName name="egvb">#REF!</definedName>
    <definedName name="EJER" localSheetId="14">#REF!</definedName>
    <definedName name="EJER" localSheetId="15">#REF!</definedName>
    <definedName name="EJER" localSheetId="16">#REF!</definedName>
    <definedName name="EJER" localSheetId="17">#REF!</definedName>
    <definedName name="EJER" localSheetId="18">#REF!</definedName>
    <definedName name="EJER" localSheetId="19">#REF!</definedName>
    <definedName name="EJER" localSheetId="20">#REF!</definedName>
    <definedName name="EJER" localSheetId="21">#REF!</definedName>
    <definedName name="EJER" localSheetId="22">#REF!</definedName>
    <definedName name="EJER" localSheetId="23">#REF!</definedName>
    <definedName name="EJER" localSheetId="6">#REF!</definedName>
    <definedName name="EJER" localSheetId="24">#REF!</definedName>
    <definedName name="EJER" localSheetId="8">#REF!</definedName>
    <definedName name="EJER" localSheetId="9">#REF!</definedName>
    <definedName name="EJER" localSheetId="12">#REF!</definedName>
    <definedName name="EJER" localSheetId="7">#REF!</definedName>
    <definedName name="EJER" localSheetId="10">#REF!</definedName>
    <definedName name="EJER" localSheetId="11">#REF!</definedName>
    <definedName name="EJER" localSheetId="13">#REF!</definedName>
    <definedName name="EJER" localSheetId="32">#REF!</definedName>
    <definedName name="EJER" localSheetId="41">#REF!</definedName>
    <definedName name="EJER" localSheetId="33">#REF!</definedName>
    <definedName name="EJER" localSheetId="34">#REF!</definedName>
    <definedName name="EJER" localSheetId="35">#REF!</definedName>
    <definedName name="EJER" localSheetId="36">#REF!</definedName>
    <definedName name="EJER" localSheetId="37">#REF!</definedName>
    <definedName name="EJER" localSheetId="38">#REF!</definedName>
    <definedName name="EJER" localSheetId="39">#REF!</definedName>
    <definedName name="EJER" localSheetId="40">#REF!</definedName>
    <definedName name="EJER" localSheetId="26">#REF!</definedName>
    <definedName name="EJER" localSheetId="27">#REF!</definedName>
    <definedName name="EJER" localSheetId="28">#REF!</definedName>
    <definedName name="EJER" localSheetId="29">#REF!</definedName>
    <definedName name="EJER" localSheetId="30">#REF!</definedName>
    <definedName name="EJER" localSheetId="31">#REF!</definedName>
    <definedName name="EJER" localSheetId="42">#REF!</definedName>
    <definedName name="EJER">#REF!</definedName>
    <definedName name="EJES" localSheetId="32">[1]INICIO!$Y$151:$Y$157</definedName>
    <definedName name="EJES" localSheetId="41">[1]INICIO!$Y$151:$Y$157</definedName>
    <definedName name="EJES" localSheetId="33">[1]INICIO!$Y$151:$Y$157</definedName>
    <definedName name="EJES" localSheetId="34">[1]INICIO!$Y$151:$Y$157</definedName>
    <definedName name="EJES" localSheetId="35">[1]INICIO!$Y$151:$Y$157</definedName>
    <definedName name="EJES" localSheetId="36">[1]INICIO!$Y$151:$Y$157</definedName>
    <definedName name="EJES" localSheetId="37">[1]INICIO!$Y$151:$Y$157</definedName>
    <definedName name="EJES" localSheetId="38">[1]INICIO!$Y$151:$Y$157</definedName>
    <definedName name="EJES" localSheetId="39">[1]INICIO!$Y$151:$Y$157</definedName>
    <definedName name="EJES" localSheetId="40">[1]INICIO!$Y$151:$Y$157</definedName>
    <definedName name="EJES" localSheetId="42">[3]INICIO!$Y$151:$Y$157</definedName>
    <definedName name="EJES" localSheetId="43">[3]INICIO!$Y$151:$Y$157</definedName>
    <definedName name="EJES">[2]INICIO!$Y$151:$Y$157</definedName>
    <definedName name="FEDERAL" localSheetId="14">#REF!</definedName>
    <definedName name="FEDERAL" localSheetId="15">#REF!</definedName>
    <definedName name="FEDERAL" localSheetId="16">#REF!</definedName>
    <definedName name="FEDERAL" localSheetId="17">#REF!</definedName>
    <definedName name="FEDERAL" localSheetId="18">#REF!</definedName>
    <definedName name="FEDERAL" localSheetId="19">#REF!</definedName>
    <definedName name="FEDERAL" localSheetId="20">#REF!</definedName>
    <definedName name="FEDERAL" localSheetId="21">#REF!</definedName>
    <definedName name="FEDERAL" localSheetId="22">#REF!</definedName>
    <definedName name="FEDERAL" localSheetId="23">#REF!</definedName>
    <definedName name="FEDERAL" localSheetId="24">#REF!</definedName>
    <definedName name="FEDERAL" localSheetId="10">#REF!</definedName>
    <definedName name="FEDERAL" localSheetId="11">#REF!</definedName>
    <definedName name="FEDERAL" localSheetId="13">#REF!</definedName>
    <definedName name="FEDERAL" localSheetId="31">#REF!</definedName>
    <definedName name="FEDERAL">#REF!</definedName>
    <definedName name="FIDCOS" localSheetId="32">[1]INICIO!$DH$5:$DI$96</definedName>
    <definedName name="FIDCOS" localSheetId="41">[1]INICIO!$DH$5:$DI$96</definedName>
    <definedName name="FIDCOS" localSheetId="33">[1]INICIO!$DH$5:$DI$96</definedName>
    <definedName name="FIDCOS" localSheetId="34">[1]INICIO!$DH$5:$DI$96</definedName>
    <definedName name="FIDCOS" localSheetId="35">[1]INICIO!$DH$5:$DI$96</definedName>
    <definedName name="FIDCOS" localSheetId="36">[1]INICIO!$DH$5:$DI$96</definedName>
    <definedName name="FIDCOS" localSheetId="37">[1]INICIO!$DH$5:$DI$96</definedName>
    <definedName name="FIDCOS" localSheetId="38">[1]INICIO!$DH$5:$DI$96</definedName>
    <definedName name="FIDCOS" localSheetId="39">[1]INICIO!$DH$5:$DI$96</definedName>
    <definedName name="FIDCOS" localSheetId="40">[1]INICIO!$DH$5:$DI$96</definedName>
    <definedName name="FIDCOS" localSheetId="42">[3]INICIO!$DH$5:$DI$96</definedName>
    <definedName name="FIDCOS" localSheetId="43">[3]INICIO!$DH$5:$DI$96</definedName>
    <definedName name="FIDCOS">[2]INICIO!$DH$5:$DI$96</definedName>
    <definedName name="FPC" localSheetId="32">[1]INICIO!$DE$5:$DF$96</definedName>
    <definedName name="FPC" localSheetId="41">[1]INICIO!$DE$5:$DF$96</definedName>
    <definedName name="FPC" localSheetId="33">[1]INICIO!$DE$5:$DF$96</definedName>
    <definedName name="FPC" localSheetId="34">[1]INICIO!$DE$5:$DF$96</definedName>
    <definedName name="FPC" localSheetId="35">[1]INICIO!$DE$5:$DF$96</definedName>
    <definedName name="FPC" localSheetId="36">[1]INICIO!$DE$5:$DF$96</definedName>
    <definedName name="FPC" localSheetId="37">[1]INICIO!$DE$5:$DF$96</definedName>
    <definedName name="FPC" localSheetId="38">[1]INICIO!$DE$5:$DF$96</definedName>
    <definedName name="FPC" localSheetId="39">[1]INICIO!$DE$5:$DF$96</definedName>
    <definedName name="FPC" localSheetId="40">[1]INICIO!$DE$5:$DF$96</definedName>
    <definedName name="FPC" localSheetId="42">[3]INICIO!$DE$5:$DF$96</definedName>
    <definedName name="FPC" localSheetId="43">[3]INICIO!$DE$5:$DF$96</definedName>
    <definedName name="FPC">[2]INICIO!$DE$5:$DF$96</definedName>
    <definedName name="gasto_gci" localSheetId="32">[1]INICIO!$AO$48:$AO$49</definedName>
    <definedName name="gasto_gci" localSheetId="41">[1]INICIO!$AO$48:$AO$49</definedName>
    <definedName name="gasto_gci" localSheetId="33">[1]INICIO!$AO$48:$AO$49</definedName>
    <definedName name="gasto_gci" localSheetId="34">[1]INICIO!$AO$48:$AO$49</definedName>
    <definedName name="gasto_gci" localSheetId="35">[1]INICIO!$AO$48:$AO$49</definedName>
    <definedName name="gasto_gci" localSheetId="36">[1]INICIO!$AO$48:$AO$49</definedName>
    <definedName name="gasto_gci" localSheetId="37">[1]INICIO!$AO$48:$AO$49</definedName>
    <definedName name="gasto_gci" localSheetId="38">[1]INICIO!$AO$48:$AO$49</definedName>
    <definedName name="gasto_gci" localSheetId="39">[1]INICIO!$AO$48:$AO$49</definedName>
    <definedName name="gasto_gci" localSheetId="40">[1]INICIO!$AO$48:$AO$49</definedName>
    <definedName name="gasto_gci" localSheetId="42">[3]INICIO!$AO$48:$AO$49</definedName>
    <definedName name="gasto_gci" localSheetId="43">[3]INICIO!$AO$48:$AO$49</definedName>
    <definedName name="gasto_gci">[2]INICIO!$AO$48:$AO$49</definedName>
    <definedName name="KEY">[7]cats!$A$1:$B$9</definedName>
    <definedName name="LABEL" localSheetId="32">[4]INICIO!$AY$5:$AZ$97</definedName>
    <definedName name="LABEL" localSheetId="41">[4]INICIO!$AY$5:$AZ$97</definedName>
    <definedName name="LABEL" localSheetId="33">[4]INICIO!$AY$5:$AZ$97</definedName>
    <definedName name="LABEL" localSheetId="34">[4]INICIO!$AY$5:$AZ$97</definedName>
    <definedName name="LABEL" localSheetId="35">[4]INICIO!$AY$5:$AZ$97</definedName>
    <definedName name="LABEL" localSheetId="36">[4]INICIO!$AY$5:$AZ$97</definedName>
    <definedName name="LABEL" localSheetId="37">[4]INICIO!$AY$5:$AZ$97</definedName>
    <definedName name="LABEL" localSheetId="38">[4]INICIO!$AY$5:$AZ$97</definedName>
    <definedName name="LABEL" localSheetId="39">[4]INICIO!$AY$5:$AZ$97</definedName>
    <definedName name="LABEL" localSheetId="40">[4]INICIO!$AY$5:$AZ$97</definedName>
    <definedName name="LABEL" localSheetId="49">[2]INICIO!$AY$5:$AZ$97</definedName>
    <definedName name="LABEL" localSheetId="42">[5]INICIO!$AY$5:$AZ$97</definedName>
    <definedName name="LABEL" localSheetId="43">[5]INICIO!$AY$5:$AZ$97</definedName>
    <definedName name="LABEL">[6]INICIO!$AY$5:$AZ$97</definedName>
    <definedName name="label1g" localSheetId="32">[1]INICIO!$AA$19</definedName>
    <definedName name="label1g" localSheetId="41">[1]INICIO!$AA$19</definedName>
    <definedName name="label1g" localSheetId="33">[1]INICIO!$AA$19</definedName>
    <definedName name="label1g" localSheetId="34">[1]INICIO!$AA$19</definedName>
    <definedName name="label1g" localSheetId="35">[1]INICIO!$AA$19</definedName>
    <definedName name="label1g" localSheetId="36">[1]INICIO!$AA$19</definedName>
    <definedName name="label1g" localSheetId="37">[1]INICIO!$AA$19</definedName>
    <definedName name="label1g" localSheetId="38">[1]INICIO!$AA$19</definedName>
    <definedName name="label1g" localSheetId="39">[1]INICIO!$AA$19</definedName>
    <definedName name="label1g" localSheetId="40">[1]INICIO!$AA$19</definedName>
    <definedName name="label1g" localSheetId="42">[3]INICIO!$AA$19</definedName>
    <definedName name="label1g" localSheetId="43">[3]INICIO!$AA$19</definedName>
    <definedName name="label1g">[2]INICIO!$AA$19</definedName>
    <definedName name="label1S" localSheetId="32">[1]INICIO!$AA$22</definedName>
    <definedName name="label1S" localSheetId="41">[1]INICIO!$AA$22</definedName>
    <definedName name="label1S" localSheetId="33">[1]INICIO!$AA$22</definedName>
    <definedName name="label1S" localSheetId="34">[1]INICIO!$AA$22</definedName>
    <definedName name="label1S" localSheetId="35">[1]INICIO!$AA$22</definedName>
    <definedName name="label1S" localSheetId="36">[1]INICIO!$AA$22</definedName>
    <definedName name="label1S" localSheetId="37">[1]INICIO!$AA$22</definedName>
    <definedName name="label1S" localSheetId="38">[1]INICIO!$AA$22</definedName>
    <definedName name="label1S" localSheetId="39">[1]INICIO!$AA$22</definedName>
    <definedName name="label1S" localSheetId="40">[1]INICIO!$AA$22</definedName>
    <definedName name="label1S" localSheetId="42">[3]INICIO!$AA$22</definedName>
    <definedName name="label1S" localSheetId="43">[3]INICIO!$AA$22</definedName>
    <definedName name="label1S">[2]INICIO!$AA$22</definedName>
    <definedName name="label2g" localSheetId="32">[1]INICIO!$AA$20</definedName>
    <definedName name="label2g" localSheetId="41">[1]INICIO!$AA$20</definedName>
    <definedName name="label2g" localSheetId="33">[1]INICIO!$AA$20</definedName>
    <definedName name="label2g" localSheetId="34">[1]INICIO!$AA$20</definedName>
    <definedName name="label2g" localSheetId="35">[1]INICIO!$AA$20</definedName>
    <definedName name="label2g" localSheetId="36">[1]INICIO!$AA$20</definedName>
    <definedName name="label2g" localSheetId="37">[1]INICIO!$AA$20</definedName>
    <definedName name="label2g" localSheetId="38">[1]INICIO!$AA$20</definedName>
    <definedName name="label2g" localSheetId="39">[1]INICIO!$AA$20</definedName>
    <definedName name="label2g" localSheetId="40">[1]INICIO!$AA$20</definedName>
    <definedName name="label2g" localSheetId="42">[3]INICIO!$AA$20</definedName>
    <definedName name="label2g" localSheetId="43">[3]INICIO!$AA$20</definedName>
    <definedName name="label2g">[2]INICIO!$AA$20</definedName>
    <definedName name="label2S" localSheetId="32">[1]INICIO!$AA$23</definedName>
    <definedName name="label2S" localSheetId="41">[1]INICIO!$AA$23</definedName>
    <definedName name="label2S" localSheetId="33">[1]INICIO!$AA$23</definedName>
    <definedName name="label2S" localSheetId="34">[1]INICIO!$AA$23</definedName>
    <definedName name="label2S" localSheetId="35">[1]INICIO!$AA$23</definedName>
    <definedName name="label2S" localSheetId="36">[1]INICIO!$AA$23</definedName>
    <definedName name="label2S" localSheetId="37">[1]INICIO!$AA$23</definedName>
    <definedName name="label2S" localSheetId="38">[1]INICIO!$AA$23</definedName>
    <definedName name="label2S" localSheetId="39">[1]INICIO!$AA$23</definedName>
    <definedName name="label2S" localSheetId="40">[1]INICIO!$AA$23</definedName>
    <definedName name="label2S" localSheetId="42">[3]INICIO!$AA$23</definedName>
    <definedName name="label2S" localSheetId="43">[3]INICIO!$AA$23</definedName>
    <definedName name="label2S">[2]INICIO!$AA$23</definedName>
    <definedName name="Líneadeacción" localSheetId="5">[6]INICIO!#REF!</definedName>
    <definedName name="Líneadeacción" localSheetId="14">[6]INICIO!#REF!</definedName>
    <definedName name="Líneadeacción" localSheetId="15">[6]INICIO!#REF!</definedName>
    <definedName name="Líneadeacción" localSheetId="16">[6]INICIO!#REF!</definedName>
    <definedName name="Líneadeacción" localSheetId="17">[6]INICIO!#REF!</definedName>
    <definedName name="Líneadeacción" localSheetId="18">[6]INICIO!#REF!</definedName>
    <definedName name="Líneadeacción" localSheetId="19">[6]INICIO!#REF!</definedName>
    <definedName name="Líneadeacción" localSheetId="20">[6]INICIO!#REF!</definedName>
    <definedName name="Líneadeacción" localSheetId="21">[6]INICIO!#REF!</definedName>
    <definedName name="Líneadeacción" localSheetId="22">[6]INICIO!#REF!</definedName>
    <definedName name="Líneadeacción" localSheetId="23">[6]INICIO!#REF!</definedName>
    <definedName name="Líneadeacción" localSheetId="6">[6]INICIO!#REF!</definedName>
    <definedName name="Líneadeacción" localSheetId="24">[6]INICIO!#REF!</definedName>
    <definedName name="Líneadeacción" localSheetId="8">[6]INICIO!#REF!</definedName>
    <definedName name="Líneadeacción" localSheetId="9">[6]INICIO!#REF!</definedName>
    <definedName name="Líneadeacción" localSheetId="12">[6]INICIO!#REF!</definedName>
    <definedName name="Líneadeacción" localSheetId="7">[6]INICIO!#REF!</definedName>
    <definedName name="Líneadeacción" localSheetId="10">[6]INICIO!#REF!</definedName>
    <definedName name="Líneadeacción" localSheetId="11">[6]INICIO!#REF!</definedName>
    <definedName name="Líneadeacción" localSheetId="13">[6]INICIO!#REF!</definedName>
    <definedName name="Líneadeacción" localSheetId="32">[4]INICIO!#REF!</definedName>
    <definedName name="Líneadeacción" localSheetId="41">[4]INICIO!#REF!</definedName>
    <definedName name="Líneadeacción" localSheetId="33">[4]INICIO!#REF!</definedName>
    <definedName name="Líneadeacción" localSheetId="34">[4]INICIO!#REF!</definedName>
    <definedName name="Líneadeacción" localSheetId="35">[4]INICIO!#REF!</definedName>
    <definedName name="Líneadeacción" localSheetId="36">[4]INICIO!#REF!</definedName>
    <definedName name="Líneadeacción" localSheetId="37">[4]INICIO!#REF!</definedName>
    <definedName name="Líneadeacción" localSheetId="38">[4]INICIO!#REF!</definedName>
    <definedName name="Líneadeacción" localSheetId="39">[4]INICIO!#REF!</definedName>
    <definedName name="Líneadeacción" localSheetId="40">[4]INICIO!#REF!</definedName>
    <definedName name="Líneadeacción" localSheetId="25">[6]INICIO!#REF!</definedName>
    <definedName name="Líneadeacción" localSheetId="26">[6]INICIO!#REF!</definedName>
    <definedName name="Líneadeacción" localSheetId="27">[6]INICIO!#REF!</definedName>
    <definedName name="Líneadeacción" localSheetId="28">[6]INICIO!#REF!</definedName>
    <definedName name="Líneadeacción" localSheetId="29">[6]INICIO!#REF!</definedName>
    <definedName name="Líneadeacción" localSheetId="30">[6]INICIO!#REF!</definedName>
    <definedName name="Líneadeacción" localSheetId="31">[6]INICIO!#REF!</definedName>
    <definedName name="Líneadeacción" localSheetId="44">[6]INICIO!#REF!</definedName>
    <definedName name="Líneadeacción" localSheetId="48">[6]INICIO!#REF!</definedName>
    <definedName name="Líneadeacción" localSheetId="42">[6]INICIO!#REF!</definedName>
    <definedName name="Líneadeacción">[6]INICIO!#REF!</definedName>
    <definedName name="lista_ai" localSheetId="32">[1]INICIO!$AO$55:$AO$96</definedName>
    <definedName name="lista_ai" localSheetId="41">[1]INICIO!$AO$55:$AO$96</definedName>
    <definedName name="lista_ai" localSheetId="33">[1]INICIO!$AO$55:$AO$96</definedName>
    <definedName name="lista_ai" localSheetId="34">[1]INICIO!$AO$55:$AO$96</definedName>
    <definedName name="lista_ai" localSheetId="35">[1]INICIO!$AO$55:$AO$96</definedName>
    <definedName name="lista_ai" localSheetId="36">[1]INICIO!$AO$55:$AO$96</definedName>
    <definedName name="lista_ai" localSheetId="37">[1]INICIO!$AO$55:$AO$96</definedName>
    <definedName name="lista_ai" localSheetId="38">[1]INICIO!$AO$55:$AO$96</definedName>
    <definedName name="lista_ai" localSheetId="39">[1]INICIO!$AO$55:$AO$96</definedName>
    <definedName name="lista_ai" localSheetId="40">[1]INICIO!$AO$55:$AO$96</definedName>
    <definedName name="lista_ai" localSheetId="42">[3]INICIO!$AO$55:$AO$96</definedName>
    <definedName name="lista_ai" localSheetId="43">[3]INICIO!$AO$55:$AO$96</definedName>
    <definedName name="lista_ai">[2]INICIO!$AO$55:$AO$96</definedName>
    <definedName name="lista_deleg" localSheetId="32">[1]INICIO!$AR$34:$AR$49</definedName>
    <definedName name="lista_deleg" localSheetId="41">[1]INICIO!$AR$34:$AR$49</definedName>
    <definedName name="lista_deleg" localSheetId="33">[1]INICIO!$AR$34:$AR$49</definedName>
    <definedName name="lista_deleg" localSheetId="34">[1]INICIO!$AR$34:$AR$49</definedName>
    <definedName name="lista_deleg" localSheetId="35">[1]INICIO!$AR$34:$AR$49</definedName>
    <definedName name="lista_deleg" localSheetId="36">[1]INICIO!$AR$34:$AR$49</definedName>
    <definedName name="lista_deleg" localSheetId="37">[1]INICIO!$AR$34:$AR$49</definedName>
    <definedName name="lista_deleg" localSheetId="38">[1]INICIO!$AR$34:$AR$49</definedName>
    <definedName name="lista_deleg" localSheetId="39">[1]INICIO!$AR$34:$AR$49</definedName>
    <definedName name="lista_deleg" localSheetId="40">[1]INICIO!$AR$34:$AR$49</definedName>
    <definedName name="lista_deleg" localSheetId="42">[3]INICIO!$AR$34:$AR$49</definedName>
    <definedName name="lista_deleg" localSheetId="43">[3]INICIO!$AR$34:$AR$49</definedName>
    <definedName name="lista_deleg">[2]INICIO!$AR$34:$AR$49</definedName>
    <definedName name="lista_eppa" localSheetId="32">[1]INICIO!$AR$55:$AS$149</definedName>
    <definedName name="lista_eppa" localSheetId="41">[1]INICIO!$AR$55:$AS$149</definedName>
    <definedName name="lista_eppa" localSheetId="33">[1]INICIO!$AR$55:$AS$149</definedName>
    <definedName name="lista_eppa" localSheetId="34">[1]INICIO!$AR$55:$AS$149</definedName>
    <definedName name="lista_eppa" localSheetId="35">[1]INICIO!$AR$55:$AS$149</definedName>
    <definedName name="lista_eppa" localSheetId="36">[1]INICIO!$AR$55:$AS$149</definedName>
    <definedName name="lista_eppa" localSheetId="37">[1]INICIO!$AR$55:$AS$149</definedName>
    <definedName name="lista_eppa" localSheetId="38">[1]INICIO!$AR$55:$AS$149</definedName>
    <definedName name="lista_eppa" localSheetId="39">[1]INICIO!$AR$55:$AS$149</definedName>
    <definedName name="lista_eppa" localSheetId="40">[1]INICIO!$AR$55:$AS$149</definedName>
    <definedName name="lista_eppa" localSheetId="42">[3]INICIO!$AR$55:$AS$149</definedName>
    <definedName name="lista_eppa" localSheetId="43">[3]INICIO!$AR$55:$AS$149</definedName>
    <definedName name="lista_eppa">[2]INICIO!$AR$55:$AS$149</definedName>
    <definedName name="LISTA_UR" localSheetId="32">[1]INICIO!$Y$4:$Z$93</definedName>
    <definedName name="LISTA_UR" localSheetId="41">[1]INICIO!$Y$4:$Z$93</definedName>
    <definedName name="LISTA_UR" localSheetId="33">[1]INICIO!$Y$4:$Z$93</definedName>
    <definedName name="LISTA_UR" localSheetId="34">[1]INICIO!$Y$4:$Z$93</definedName>
    <definedName name="LISTA_UR" localSheetId="35">[1]INICIO!$Y$4:$Z$93</definedName>
    <definedName name="LISTA_UR" localSheetId="36">[1]INICIO!$Y$4:$Z$93</definedName>
    <definedName name="LISTA_UR" localSheetId="37">[1]INICIO!$Y$4:$Z$93</definedName>
    <definedName name="LISTA_UR" localSheetId="38">[1]INICIO!$Y$4:$Z$93</definedName>
    <definedName name="LISTA_UR" localSheetId="39">[1]INICIO!$Y$4:$Z$93</definedName>
    <definedName name="LISTA_UR" localSheetId="40">[1]INICIO!$Y$4:$Z$93</definedName>
    <definedName name="LISTA_UR" localSheetId="42">[3]INICIO!$Y$4:$Z$93</definedName>
    <definedName name="LISTA_UR" localSheetId="43">[3]INICIO!$Y$4:$Z$93</definedName>
    <definedName name="LISTA_UR">[2]INICIO!$Y$4:$Z$93</definedName>
    <definedName name="MAPPEGS" localSheetId="14">[6]INICIO!#REF!</definedName>
    <definedName name="MAPPEGS" localSheetId="15">[6]INICIO!#REF!</definedName>
    <definedName name="MAPPEGS" localSheetId="16">[6]INICIO!#REF!</definedName>
    <definedName name="MAPPEGS" localSheetId="17">[6]INICIO!#REF!</definedName>
    <definedName name="MAPPEGS" localSheetId="18">[6]INICIO!#REF!</definedName>
    <definedName name="MAPPEGS" localSheetId="19">[6]INICIO!#REF!</definedName>
    <definedName name="MAPPEGS" localSheetId="20">[6]INICIO!#REF!</definedName>
    <definedName name="MAPPEGS" localSheetId="21">[6]INICIO!#REF!</definedName>
    <definedName name="MAPPEGS" localSheetId="22">[6]INICIO!#REF!</definedName>
    <definedName name="MAPPEGS" localSheetId="23">[6]INICIO!#REF!</definedName>
    <definedName name="MAPPEGS" localSheetId="6">[6]INICIO!#REF!</definedName>
    <definedName name="MAPPEGS" localSheetId="24">[6]INICIO!#REF!</definedName>
    <definedName name="MAPPEGS" localSheetId="8">[6]INICIO!#REF!</definedName>
    <definedName name="MAPPEGS" localSheetId="9">[6]INICIO!#REF!</definedName>
    <definedName name="MAPPEGS" localSheetId="12">[6]INICIO!#REF!</definedName>
    <definedName name="MAPPEGS" localSheetId="7">[6]INICIO!#REF!</definedName>
    <definedName name="MAPPEGS" localSheetId="10">[6]INICIO!#REF!</definedName>
    <definedName name="MAPPEGS" localSheetId="11">[6]INICIO!#REF!</definedName>
    <definedName name="MAPPEGS" localSheetId="13">[6]INICIO!#REF!</definedName>
    <definedName name="MAPPEGS" localSheetId="32">[4]INICIO!#REF!</definedName>
    <definedName name="MAPPEGS" localSheetId="41">[4]INICIO!#REF!</definedName>
    <definedName name="MAPPEGS" localSheetId="33">[4]INICIO!#REF!</definedName>
    <definedName name="MAPPEGS" localSheetId="34">[4]INICIO!#REF!</definedName>
    <definedName name="MAPPEGS" localSheetId="35">[4]INICIO!#REF!</definedName>
    <definedName name="MAPPEGS" localSheetId="36">[4]INICIO!#REF!</definedName>
    <definedName name="MAPPEGS" localSheetId="37">[4]INICIO!#REF!</definedName>
    <definedName name="MAPPEGS" localSheetId="38">[4]INICIO!#REF!</definedName>
    <definedName name="MAPPEGS" localSheetId="39">[4]INICIO!#REF!</definedName>
    <definedName name="MAPPEGS" localSheetId="40">[4]INICIO!#REF!</definedName>
    <definedName name="MAPPEGS" localSheetId="25">[6]INICIO!#REF!</definedName>
    <definedName name="MAPPEGS" localSheetId="26">[6]INICIO!#REF!</definedName>
    <definedName name="MAPPEGS" localSheetId="27">[6]INICIO!#REF!</definedName>
    <definedName name="MAPPEGS" localSheetId="28">[6]INICIO!#REF!</definedName>
    <definedName name="MAPPEGS" localSheetId="29">[6]INICIO!#REF!</definedName>
    <definedName name="MAPPEGS" localSheetId="30">[6]INICIO!#REF!</definedName>
    <definedName name="MAPPEGS" localSheetId="31">[6]INICIO!#REF!</definedName>
    <definedName name="MAPPEGS" localSheetId="44">[6]INICIO!#REF!</definedName>
    <definedName name="MAPPEGS" localSheetId="48">[6]INICIO!#REF!</definedName>
    <definedName name="MAPPEGS" localSheetId="42">[6]INICIO!#REF!</definedName>
    <definedName name="MAPPEGS">[6]INICIO!#REF!</definedName>
    <definedName name="MODIF" localSheetId="32">[1]datos!$U$2:$U$31674</definedName>
    <definedName name="MODIF" localSheetId="41">[1]datos!$U$2:$U$31674</definedName>
    <definedName name="MODIF" localSheetId="33">[1]datos!$U$2:$U$31674</definedName>
    <definedName name="MODIF" localSheetId="34">[1]datos!$U$2:$U$31674</definedName>
    <definedName name="MODIF" localSheetId="35">[1]datos!$U$2:$U$31674</definedName>
    <definedName name="MODIF" localSheetId="36">[1]datos!$U$2:$U$31674</definedName>
    <definedName name="MODIF" localSheetId="37">[1]datos!$U$2:$U$31674</definedName>
    <definedName name="MODIF" localSheetId="38">[1]datos!$U$2:$U$31674</definedName>
    <definedName name="MODIF" localSheetId="39">[1]datos!$U$2:$U$31674</definedName>
    <definedName name="MODIF" localSheetId="40">[1]datos!$U$2:$U$31674</definedName>
    <definedName name="MODIF" localSheetId="42">[3]datos!$U$2:$U$31674</definedName>
    <definedName name="MODIF" localSheetId="43">[3]datos!$U$2:$U$31674</definedName>
    <definedName name="MODIF">[2]datos!$U$2:$U$31674</definedName>
    <definedName name="MSG_ERROR1" localSheetId="32">[4]INICIO!$AA$11</definedName>
    <definedName name="MSG_ERROR1" localSheetId="41">[4]INICIO!$AA$11</definedName>
    <definedName name="MSG_ERROR1" localSheetId="33">[4]INICIO!$AA$11</definedName>
    <definedName name="MSG_ERROR1" localSheetId="34">[4]INICIO!$AA$11</definedName>
    <definedName name="MSG_ERROR1" localSheetId="35">[4]INICIO!$AA$11</definedName>
    <definedName name="MSG_ERROR1" localSheetId="36">[4]INICIO!$AA$11</definedName>
    <definedName name="MSG_ERROR1" localSheetId="37">[4]INICIO!$AA$11</definedName>
    <definedName name="MSG_ERROR1" localSheetId="38">[4]INICIO!$AA$11</definedName>
    <definedName name="MSG_ERROR1" localSheetId="39">[4]INICIO!$AA$11</definedName>
    <definedName name="MSG_ERROR1" localSheetId="40">[4]INICIO!$AA$11</definedName>
    <definedName name="MSG_ERROR1" localSheetId="49">[2]INICIO!$AA$11</definedName>
    <definedName name="MSG_ERROR1" localSheetId="42">[5]INICIO!$AA$11</definedName>
    <definedName name="MSG_ERROR1" localSheetId="43">[5]INICIO!$AA$11</definedName>
    <definedName name="MSG_ERROR1">[6]INICIO!$AA$11</definedName>
    <definedName name="MSG_ERROR2" localSheetId="32">[1]INICIO!$AA$12</definedName>
    <definedName name="MSG_ERROR2" localSheetId="41">[1]INICIO!$AA$12</definedName>
    <definedName name="MSG_ERROR2" localSheetId="33">[1]INICIO!$AA$12</definedName>
    <definedName name="MSG_ERROR2" localSheetId="34">[1]INICIO!$AA$12</definedName>
    <definedName name="MSG_ERROR2" localSheetId="35">[1]INICIO!$AA$12</definedName>
    <definedName name="MSG_ERROR2" localSheetId="36">[1]INICIO!$AA$12</definedName>
    <definedName name="MSG_ERROR2" localSheetId="37">[1]INICIO!$AA$12</definedName>
    <definedName name="MSG_ERROR2" localSheetId="38">[1]INICIO!$AA$12</definedName>
    <definedName name="MSG_ERROR2" localSheetId="39">[1]INICIO!$AA$12</definedName>
    <definedName name="MSG_ERROR2" localSheetId="40">[1]INICIO!$AA$12</definedName>
    <definedName name="MSG_ERROR2" localSheetId="42">[3]INICIO!$AA$12</definedName>
    <definedName name="MSG_ERROR2" localSheetId="43">[3]INICIO!$AA$12</definedName>
    <definedName name="MSG_ERROR2">[2]INICIO!$AA$12</definedName>
    <definedName name="OPCION2" localSheetId="46">[6]INICIO!#REF!</definedName>
    <definedName name="OPCION2" localSheetId="5">[6]INICIO!#REF!</definedName>
    <definedName name="OPCION2" localSheetId="14">[6]INICIO!#REF!</definedName>
    <definedName name="OPCION2" localSheetId="15">[6]INICIO!#REF!</definedName>
    <definedName name="OPCION2" localSheetId="16">[6]INICIO!#REF!</definedName>
    <definedName name="OPCION2" localSheetId="17">[6]INICIO!#REF!</definedName>
    <definedName name="OPCION2" localSheetId="18">[6]INICIO!#REF!</definedName>
    <definedName name="OPCION2" localSheetId="19">[6]INICIO!#REF!</definedName>
    <definedName name="OPCION2" localSheetId="20">[6]INICIO!#REF!</definedName>
    <definedName name="OPCION2" localSheetId="21">[6]INICIO!#REF!</definedName>
    <definedName name="OPCION2" localSheetId="22">[6]INICIO!#REF!</definedName>
    <definedName name="OPCION2" localSheetId="23">[6]INICIO!#REF!</definedName>
    <definedName name="OPCION2" localSheetId="6">[6]INICIO!#REF!</definedName>
    <definedName name="OPCION2" localSheetId="24">[6]INICIO!#REF!</definedName>
    <definedName name="OPCION2" localSheetId="8">[6]INICIO!#REF!</definedName>
    <definedName name="OPCION2" localSheetId="9">[6]INICIO!#REF!</definedName>
    <definedName name="OPCION2" localSheetId="12">[6]INICIO!#REF!</definedName>
    <definedName name="OPCION2" localSheetId="7">[6]INICIO!#REF!</definedName>
    <definedName name="OPCION2" localSheetId="10">[6]INICIO!#REF!</definedName>
    <definedName name="OPCION2" localSheetId="11">[6]INICIO!#REF!</definedName>
    <definedName name="OPCION2" localSheetId="13">[6]INICIO!#REF!</definedName>
    <definedName name="OPCION2" localSheetId="32">[4]INICIO!#REF!</definedName>
    <definedName name="OPCION2" localSheetId="41">[4]INICIO!#REF!</definedName>
    <definedName name="OPCION2" localSheetId="33">[4]INICIO!#REF!</definedName>
    <definedName name="OPCION2" localSheetId="34">[4]INICIO!#REF!</definedName>
    <definedName name="OPCION2" localSheetId="35">[4]INICIO!#REF!</definedName>
    <definedName name="OPCION2" localSheetId="36">[4]INICIO!#REF!</definedName>
    <definedName name="OPCION2" localSheetId="37">[4]INICIO!#REF!</definedName>
    <definedName name="OPCION2" localSheetId="38">[4]INICIO!#REF!</definedName>
    <definedName name="OPCION2" localSheetId="39">[4]INICIO!#REF!</definedName>
    <definedName name="OPCION2" localSheetId="40">[4]INICIO!#REF!</definedName>
    <definedName name="OPCION2" localSheetId="25">[6]INICIO!#REF!</definedName>
    <definedName name="OPCION2" localSheetId="26">[6]INICIO!#REF!</definedName>
    <definedName name="OPCION2" localSheetId="27">[6]INICIO!#REF!</definedName>
    <definedName name="OPCION2" localSheetId="28">[6]INICIO!#REF!</definedName>
    <definedName name="OPCION2" localSheetId="29">[6]INICIO!#REF!</definedName>
    <definedName name="OPCION2" localSheetId="30">[6]INICIO!#REF!</definedName>
    <definedName name="OPCION2" localSheetId="31">[6]INICIO!#REF!</definedName>
    <definedName name="OPCION2" localSheetId="49">[2]INICIO!#REF!</definedName>
    <definedName name="OPCION2" localSheetId="44">[6]INICIO!#REF!</definedName>
    <definedName name="OPCION2" localSheetId="2">[6]INICIO!#REF!</definedName>
    <definedName name="OPCION2" localSheetId="48">[6]INICIO!#REF!</definedName>
    <definedName name="OPCION2" localSheetId="42">[5]INICIO!#REF!</definedName>
    <definedName name="OPCION2" localSheetId="43">[5]INICIO!#REF!</definedName>
    <definedName name="OPCION2" localSheetId="50">[6]INICIO!#REF!</definedName>
    <definedName name="OPCION2">[6]INICIO!#REF!</definedName>
    <definedName name="ORIG" localSheetId="32">[1]datos!$T$2:$T$31674</definedName>
    <definedName name="ORIG" localSheetId="41">[1]datos!$T$2:$T$31674</definedName>
    <definedName name="ORIG" localSheetId="33">[1]datos!$T$2:$T$31674</definedName>
    <definedName name="ORIG" localSheetId="34">[1]datos!$T$2:$T$31674</definedName>
    <definedName name="ORIG" localSheetId="35">[1]datos!$T$2:$T$31674</definedName>
    <definedName name="ORIG" localSheetId="36">[1]datos!$T$2:$T$31674</definedName>
    <definedName name="ORIG" localSheetId="37">[1]datos!$T$2:$T$31674</definedName>
    <definedName name="ORIG" localSheetId="38">[1]datos!$T$2:$T$31674</definedName>
    <definedName name="ORIG" localSheetId="39">[1]datos!$T$2:$T$31674</definedName>
    <definedName name="ORIG" localSheetId="40">[1]datos!$T$2:$T$31674</definedName>
    <definedName name="ORIG" localSheetId="42">[3]datos!$T$2:$T$31674</definedName>
    <definedName name="ORIG" localSheetId="43">[3]datos!$T$2:$T$31674</definedName>
    <definedName name="ORIG">[2]datos!$T$2:$T$31674</definedName>
    <definedName name="P" localSheetId="32">[1]INICIO!$AO$5:$AP$32</definedName>
    <definedName name="P" localSheetId="41">[1]INICIO!$AO$5:$AP$32</definedName>
    <definedName name="P" localSheetId="33">[1]INICIO!$AO$5:$AP$32</definedName>
    <definedName name="P" localSheetId="34">[1]INICIO!$AO$5:$AP$32</definedName>
    <definedName name="P" localSheetId="35">[1]INICIO!$AO$5:$AP$32</definedName>
    <definedName name="P" localSheetId="36">[1]INICIO!$AO$5:$AP$32</definedName>
    <definedName name="P" localSheetId="37">[1]INICIO!$AO$5:$AP$32</definedName>
    <definedName name="P" localSheetId="38">[1]INICIO!$AO$5:$AP$32</definedName>
    <definedName name="P" localSheetId="39">[1]INICIO!$AO$5:$AP$32</definedName>
    <definedName name="P" localSheetId="40">[1]INICIO!$AO$5:$AP$32</definedName>
    <definedName name="P" localSheetId="42">[3]INICIO!$AO$5:$AP$32</definedName>
    <definedName name="P" localSheetId="43">[3]INICIO!$AO$5:$AP$32</definedName>
    <definedName name="P">[2]INICIO!$AO$5:$AP$32</definedName>
    <definedName name="P_K" localSheetId="32">[1]INICIO!$AO$5:$AO$32</definedName>
    <definedName name="P_K" localSheetId="41">[1]INICIO!$AO$5:$AO$32</definedName>
    <definedName name="P_K" localSheetId="33">[1]INICIO!$AO$5:$AO$32</definedName>
    <definedName name="P_K" localSheetId="34">[1]INICIO!$AO$5:$AO$32</definedName>
    <definedName name="P_K" localSheetId="35">[1]INICIO!$AO$5:$AO$32</definedName>
    <definedName name="P_K" localSheetId="36">[1]INICIO!$AO$5:$AO$32</definedName>
    <definedName name="P_K" localSheetId="37">[1]INICIO!$AO$5:$AO$32</definedName>
    <definedName name="P_K" localSheetId="38">[1]INICIO!$AO$5:$AO$32</definedName>
    <definedName name="P_K" localSheetId="39">[1]INICIO!$AO$5:$AO$32</definedName>
    <definedName name="P_K" localSheetId="40">[1]INICIO!$AO$5:$AO$32</definedName>
    <definedName name="P_K" localSheetId="42">[3]INICIO!$AO$5:$AO$32</definedName>
    <definedName name="P_K" localSheetId="43">[3]INICIO!$AO$5:$AO$32</definedName>
    <definedName name="P_K">[2]INICIO!$AO$5:$AO$32</definedName>
    <definedName name="PE" localSheetId="32">[1]INICIO!$AR$5:$AS$16</definedName>
    <definedName name="PE" localSheetId="41">[1]INICIO!$AR$5:$AS$16</definedName>
    <definedName name="PE" localSheetId="33">[1]INICIO!$AR$5:$AS$16</definedName>
    <definedName name="PE" localSheetId="34">[1]INICIO!$AR$5:$AS$16</definedName>
    <definedName name="PE" localSheetId="35">[1]INICIO!$AR$5:$AS$16</definedName>
    <definedName name="PE" localSheetId="36">[1]INICIO!$AR$5:$AS$16</definedName>
    <definedName name="PE" localSheetId="37">[1]INICIO!$AR$5:$AS$16</definedName>
    <definedName name="PE" localSheetId="38">[1]INICIO!$AR$5:$AS$16</definedName>
    <definedName name="PE" localSheetId="39">[1]INICIO!$AR$5:$AS$16</definedName>
    <definedName name="PE" localSheetId="40">[1]INICIO!$AR$5:$AS$16</definedName>
    <definedName name="PE" localSheetId="42">[3]INICIO!$AR$5:$AS$16</definedName>
    <definedName name="PE" localSheetId="43">[3]INICIO!$AR$5:$AS$16</definedName>
    <definedName name="PE">[2]INICIO!$AR$5:$AS$16</definedName>
    <definedName name="PE_K" localSheetId="32">[1]INICIO!$AR$5:$AR$16</definedName>
    <definedName name="PE_K" localSheetId="41">[1]INICIO!$AR$5:$AR$16</definedName>
    <definedName name="PE_K" localSheetId="33">[1]INICIO!$AR$5:$AR$16</definedName>
    <definedName name="PE_K" localSheetId="34">[1]INICIO!$AR$5:$AR$16</definedName>
    <definedName name="PE_K" localSheetId="35">[1]INICIO!$AR$5:$AR$16</definedName>
    <definedName name="PE_K" localSheetId="36">[1]INICIO!$AR$5:$AR$16</definedName>
    <definedName name="PE_K" localSheetId="37">[1]INICIO!$AR$5:$AR$16</definedName>
    <definedName name="PE_K" localSheetId="38">[1]INICIO!$AR$5:$AR$16</definedName>
    <definedName name="PE_K" localSheetId="39">[1]INICIO!$AR$5:$AR$16</definedName>
    <definedName name="PE_K" localSheetId="40">[1]INICIO!$AR$5:$AR$16</definedName>
    <definedName name="PE_K" localSheetId="42">[3]INICIO!$AR$5:$AR$16</definedName>
    <definedName name="PE_K" localSheetId="43">[3]INICIO!$AR$5:$AR$16</definedName>
    <definedName name="PE_K">[2]INICIO!$AR$5:$AR$16</definedName>
    <definedName name="PEDO" localSheetId="14">[4]INICIO!#REF!</definedName>
    <definedName name="PEDO" localSheetId="15">[4]INICIO!#REF!</definedName>
    <definedName name="PEDO" localSheetId="16">[4]INICIO!#REF!</definedName>
    <definedName name="PEDO" localSheetId="17">[4]INICIO!#REF!</definedName>
    <definedName name="PEDO" localSheetId="18">[4]INICIO!#REF!</definedName>
    <definedName name="PEDO" localSheetId="19">[4]INICIO!#REF!</definedName>
    <definedName name="PEDO" localSheetId="20">[4]INICIO!#REF!</definedName>
    <definedName name="PEDO" localSheetId="21">[4]INICIO!#REF!</definedName>
    <definedName name="PEDO" localSheetId="22">[4]INICIO!#REF!</definedName>
    <definedName name="PEDO" localSheetId="23">[4]INICIO!#REF!</definedName>
    <definedName name="PEDO" localSheetId="6">[4]INICIO!#REF!</definedName>
    <definedName name="PEDO" localSheetId="24">[4]INICIO!#REF!</definedName>
    <definedName name="PEDO" localSheetId="8">[4]INICIO!#REF!</definedName>
    <definedName name="PEDO" localSheetId="9">[4]INICIO!#REF!</definedName>
    <definedName name="PEDO" localSheetId="12">[4]INICIO!#REF!</definedName>
    <definedName name="PEDO" localSheetId="7">[4]INICIO!#REF!</definedName>
    <definedName name="PEDO" localSheetId="10">[4]INICIO!#REF!</definedName>
    <definedName name="PEDO" localSheetId="11">[4]INICIO!#REF!</definedName>
    <definedName name="PEDO" localSheetId="13">[4]INICIO!#REF!</definedName>
    <definedName name="PEDO" localSheetId="32">[4]INICIO!#REF!</definedName>
    <definedName name="PEDO" localSheetId="41">[4]INICIO!#REF!</definedName>
    <definedName name="PEDO" localSheetId="33">[4]INICIO!#REF!</definedName>
    <definedName name="PEDO" localSheetId="34">[4]INICIO!#REF!</definedName>
    <definedName name="PEDO" localSheetId="35">[4]INICIO!#REF!</definedName>
    <definedName name="PEDO" localSheetId="36">[4]INICIO!#REF!</definedName>
    <definedName name="PEDO" localSheetId="37">[4]INICIO!#REF!</definedName>
    <definedName name="PEDO" localSheetId="38">[4]INICIO!#REF!</definedName>
    <definedName name="PEDO" localSheetId="39">[4]INICIO!#REF!</definedName>
    <definedName name="PEDO" localSheetId="40">[4]INICIO!#REF!</definedName>
    <definedName name="PEDO" localSheetId="26">[4]INICIO!#REF!</definedName>
    <definedName name="PEDO" localSheetId="27">[4]INICIO!#REF!</definedName>
    <definedName name="PEDO" localSheetId="28">[4]INICIO!#REF!</definedName>
    <definedName name="PEDO" localSheetId="29">[4]INICIO!#REF!</definedName>
    <definedName name="PEDO" localSheetId="30">[4]INICIO!#REF!</definedName>
    <definedName name="PEDO" localSheetId="31">[4]INICIO!#REF!</definedName>
    <definedName name="PEDO" localSheetId="42">[4]INICIO!#REF!</definedName>
    <definedName name="PEDO">[4]INICIO!#REF!</definedName>
    <definedName name="PERIODO" localSheetId="14">#REF!</definedName>
    <definedName name="PERIODO" localSheetId="15">#REF!</definedName>
    <definedName name="PERIODO" localSheetId="16">#REF!</definedName>
    <definedName name="PERIODO" localSheetId="17">#REF!</definedName>
    <definedName name="PERIODO" localSheetId="18">#REF!</definedName>
    <definedName name="PERIODO" localSheetId="19">#REF!</definedName>
    <definedName name="PERIODO" localSheetId="20">#REF!</definedName>
    <definedName name="PERIODO" localSheetId="21">#REF!</definedName>
    <definedName name="PERIODO" localSheetId="22">#REF!</definedName>
    <definedName name="PERIODO" localSheetId="23">#REF!</definedName>
    <definedName name="PERIODO" localSheetId="6">#REF!</definedName>
    <definedName name="PERIODO" localSheetId="24">#REF!</definedName>
    <definedName name="PERIODO" localSheetId="8">#REF!</definedName>
    <definedName name="PERIODO" localSheetId="9">#REF!</definedName>
    <definedName name="PERIODO" localSheetId="12">#REF!</definedName>
    <definedName name="PERIODO" localSheetId="7">#REF!</definedName>
    <definedName name="PERIODO" localSheetId="10">#REF!</definedName>
    <definedName name="PERIODO" localSheetId="11">#REF!</definedName>
    <definedName name="PERIODO" localSheetId="13">#REF!</definedName>
    <definedName name="PERIODO" localSheetId="32">#REF!</definedName>
    <definedName name="PERIODO" localSheetId="41">#REF!</definedName>
    <definedName name="PERIODO" localSheetId="33">#REF!</definedName>
    <definedName name="PERIODO" localSheetId="34">#REF!</definedName>
    <definedName name="PERIODO" localSheetId="35">#REF!</definedName>
    <definedName name="PERIODO" localSheetId="36">#REF!</definedName>
    <definedName name="PERIODO" localSheetId="37">#REF!</definedName>
    <definedName name="PERIODO" localSheetId="38">#REF!</definedName>
    <definedName name="PERIODO" localSheetId="39">#REF!</definedName>
    <definedName name="PERIODO" localSheetId="40">#REF!</definedName>
    <definedName name="PERIODO" localSheetId="26">#REF!</definedName>
    <definedName name="PERIODO" localSheetId="27">#REF!</definedName>
    <definedName name="PERIODO" localSheetId="28">#REF!</definedName>
    <definedName name="PERIODO" localSheetId="29">#REF!</definedName>
    <definedName name="PERIODO" localSheetId="30">#REF!</definedName>
    <definedName name="PERIODO" localSheetId="31">#REF!</definedName>
    <definedName name="PERIODO" localSheetId="42">#REF!</definedName>
    <definedName name="PERIODO">#REF!</definedName>
    <definedName name="PROG" localSheetId="14">#REF!</definedName>
    <definedName name="PROG" localSheetId="15">#REF!</definedName>
    <definedName name="PROG" localSheetId="16">#REF!</definedName>
    <definedName name="PROG" localSheetId="17">#REF!</definedName>
    <definedName name="PROG" localSheetId="18">#REF!</definedName>
    <definedName name="PROG" localSheetId="19">#REF!</definedName>
    <definedName name="PROG" localSheetId="20">#REF!</definedName>
    <definedName name="PROG" localSheetId="21">#REF!</definedName>
    <definedName name="PROG" localSheetId="22">#REF!</definedName>
    <definedName name="PROG" localSheetId="23">#REF!</definedName>
    <definedName name="PROG" localSheetId="6">#REF!</definedName>
    <definedName name="PROG" localSheetId="24">#REF!</definedName>
    <definedName name="PROG" localSheetId="8">#REF!</definedName>
    <definedName name="PROG" localSheetId="9">#REF!</definedName>
    <definedName name="PROG" localSheetId="12">#REF!</definedName>
    <definedName name="PROG" localSheetId="7">#REF!</definedName>
    <definedName name="PROG" localSheetId="10">#REF!</definedName>
    <definedName name="PROG" localSheetId="11">#REF!</definedName>
    <definedName name="PROG" localSheetId="13">#REF!</definedName>
    <definedName name="PROG" localSheetId="32">#REF!</definedName>
    <definedName name="PROG" localSheetId="41">#REF!</definedName>
    <definedName name="PROG" localSheetId="33">#REF!</definedName>
    <definedName name="PROG" localSheetId="34">#REF!</definedName>
    <definedName name="PROG" localSheetId="35">#REF!</definedName>
    <definedName name="PROG" localSheetId="36">#REF!</definedName>
    <definedName name="PROG" localSheetId="37">#REF!</definedName>
    <definedName name="PROG" localSheetId="38">#REF!</definedName>
    <definedName name="PROG" localSheetId="39">#REF!</definedName>
    <definedName name="PROG" localSheetId="40">#REF!</definedName>
    <definedName name="PROG" localSheetId="26">#REF!</definedName>
    <definedName name="PROG" localSheetId="27">#REF!</definedName>
    <definedName name="PROG" localSheetId="28">#REF!</definedName>
    <definedName name="PROG" localSheetId="29">#REF!</definedName>
    <definedName name="PROG" localSheetId="30">#REF!</definedName>
    <definedName name="PROG" localSheetId="31">#REF!</definedName>
    <definedName name="PROG" localSheetId="42">#REF!</definedName>
    <definedName name="PROG">#REF!</definedName>
    <definedName name="ptda" localSheetId="14">#REF!</definedName>
    <definedName name="ptda" localSheetId="15">#REF!</definedName>
    <definedName name="ptda" localSheetId="16">#REF!</definedName>
    <definedName name="ptda" localSheetId="17">#REF!</definedName>
    <definedName name="ptda" localSheetId="18">#REF!</definedName>
    <definedName name="ptda" localSheetId="19">#REF!</definedName>
    <definedName name="ptda" localSheetId="20">#REF!</definedName>
    <definedName name="ptda" localSheetId="21">#REF!</definedName>
    <definedName name="ptda" localSheetId="22">#REF!</definedName>
    <definedName name="ptda" localSheetId="23">#REF!</definedName>
    <definedName name="ptda" localSheetId="6">#REF!</definedName>
    <definedName name="ptda" localSheetId="24">#REF!</definedName>
    <definedName name="ptda" localSheetId="8">#REF!</definedName>
    <definedName name="ptda" localSheetId="9">#REF!</definedName>
    <definedName name="ptda" localSheetId="12">#REF!</definedName>
    <definedName name="ptda" localSheetId="7">#REF!</definedName>
    <definedName name="ptda" localSheetId="10">#REF!</definedName>
    <definedName name="ptda" localSheetId="11">#REF!</definedName>
    <definedName name="ptda" localSheetId="13">#REF!</definedName>
    <definedName name="ptda" localSheetId="32">#REF!</definedName>
    <definedName name="ptda" localSheetId="41">#REF!</definedName>
    <definedName name="ptda" localSheetId="33">#REF!</definedName>
    <definedName name="ptda" localSheetId="34">#REF!</definedName>
    <definedName name="ptda" localSheetId="35">#REF!</definedName>
    <definedName name="ptda" localSheetId="36">#REF!</definedName>
    <definedName name="ptda" localSheetId="37">#REF!</definedName>
    <definedName name="ptda" localSheetId="38">#REF!</definedName>
    <definedName name="ptda" localSheetId="39">#REF!</definedName>
    <definedName name="ptda" localSheetId="40">#REF!</definedName>
    <definedName name="ptda" localSheetId="26">#REF!</definedName>
    <definedName name="ptda" localSheetId="27">#REF!</definedName>
    <definedName name="ptda" localSheetId="28">#REF!</definedName>
    <definedName name="ptda" localSheetId="29">#REF!</definedName>
    <definedName name="ptda" localSheetId="30">#REF!</definedName>
    <definedName name="ptda" localSheetId="31">#REF!</definedName>
    <definedName name="ptda" localSheetId="42">#REF!</definedName>
    <definedName name="ptda">#REF!</definedName>
    <definedName name="rubros_fpc" localSheetId="32">[1]INICIO!$AO$39:$AO$42</definedName>
    <definedName name="rubros_fpc" localSheetId="41">[1]INICIO!$AO$39:$AO$42</definedName>
    <definedName name="rubros_fpc" localSheetId="33">[1]INICIO!$AO$39:$AO$42</definedName>
    <definedName name="rubros_fpc" localSheetId="34">[1]INICIO!$AO$39:$AO$42</definedName>
    <definedName name="rubros_fpc" localSheetId="35">[1]INICIO!$AO$39:$AO$42</definedName>
    <definedName name="rubros_fpc" localSheetId="36">[1]INICIO!$AO$39:$AO$42</definedName>
    <definedName name="rubros_fpc" localSheetId="37">[1]INICIO!$AO$39:$AO$42</definedName>
    <definedName name="rubros_fpc" localSheetId="38">[1]INICIO!$AO$39:$AO$42</definedName>
    <definedName name="rubros_fpc" localSheetId="39">[1]INICIO!$AO$39:$AO$42</definedName>
    <definedName name="rubros_fpc" localSheetId="40">[1]INICIO!$AO$39:$AO$42</definedName>
    <definedName name="rubros_fpc" localSheetId="42">[3]INICIO!$AO$39:$AO$42</definedName>
    <definedName name="rubros_fpc" localSheetId="43">[3]INICIO!$AO$39:$AO$42</definedName>
    <definedName name="rubros_fpc">[2]INICIO!$AO$39:$AO$42</definedName>
    <definedName name="_xlnm.Print_Titles" localSheetId="45">'ADS-1'!$1:$6</definedName>
    <definedName name="_xlnm.Print_Titles" localSheetId="46">'ADS-2'!$1:$6</definedName>
    <definedName name="_xlnm.Print_Titles" localSheetId="3">'APP-1'!$1:$7</definedName>
    <definedName name="_xlnm.Print_Titles" localSheetId="4">'APP-2'!$1:$6</definedName>
    <definedName name="_xlnm.Print_Titles" localSheetId="5">'APP-3_1'!$1:$8</definedName>
    <definedName name="_xlnm.Print_Titles" localSheetId="14">'APP-3_10'!$1:$8</definedName>
    <definedName name="_xlnm.Print_Titles" localSheetId="15">'APP-3_11'!$1:$8</definedName>
    <definedName name="_xlnm.Print_Titles" localSheetId="16">'APP-3_12'!$1:$8</definedName>
    <definedName name="_xlnm.Print_Titles" localSheetId="17">'APP-3_13'!$1:$8</definedName>
    <definedName name="_xlnm.Print_Titles" localSheetId="18">'APP-3_14'!$1:$8</definedName>
    <definedName name="_xlnm.Print_Titles" localSheetId="19">'APP-3_15'!$1:$8</definedName>
    <definedName name="_xlnm.Print_Titles" localSheetId="20">'APP-3_16'!$1:$8</definedName>
    <definedName name="_xlnm.Print_Titles" localSheetId="21">'APP-3_17'!$1:$8</definedName>
    <definedName name="_xlnm.Print_Titles" localSheetId="22">'APP-3_18'!$1:$8</definedName>
    <definedName name="_xlnm.Print_Titles" localSheetId="23">'APP-3_19'!$1:$8</definedName>
    <definedName name="_xlnm.Print_Titles" localSheetId="6">'APP-3_2'!$1:$8</definedName>
    <definedName name="_xlnm.Print_Titles" localSheetId="24">'APP-3_20'!$1:$8</definedName>
    <definedName name="_xlnm.Print_Titles" localSheetId="8">'APP-3_3'!$1:$8</definedName>
    <definedName name="_xlnm.Print_Titles" localSheetId="9">'APP-3_4'!$1:$8</definedName>
    <definedName name="_xlnm.Print_Titles" localSheetId="12">'APP-3_5'!$1:$8</definedName>
    <definedName name="_xlnm.Print_Titles" localSheetId="7">'APP-3_6'!$1:$8</definedName>
    <definedName name="_xlnm.Print_Titles" localSheetId="10">'APP-3_7'!$1:$8</definedName>
    <definedName name="_xlnm.Print_Titles" localSheetId="11">'APP-3_8'!$1:$8</definedName>
    <definedName name="_xlnm.Print_Titles" localSheetId="13">'APP-3_9'!$1:$8</definedName>
    <definedName name="_xlnm.Print_Titles" localSheetId="32">AR_1!$1:$6</definedName>
    <definedName name="_xlnm.Print_Titles" localSheetId="41">AR_10!$1:$6</definedName>
    <definedName name="_xlnm.Print_Titles" localSheetId="33">AR_2!$1:$6</definedName>
    <definedName name="_xlnm.Print_Titles" localSheetId="34">AR_3!$1:$6</definedName>
    <definedName name="_xlnm.Print_Titles" localSheetId="35">AR_4!$1:$6</definedName>
    <definedName name="_xlnm.Print_Titles" localSheetId="36">AR_5!$1:$6</definedName>
    <definedName name="_xlnm.Print_Titles" localSheetId="37">AR_6!$1:$6</definedName>
    <definedName name="_xlnm.Print_Titles" localSheetId="38">AR_7!$1:$6</definedName>
    <definedName name="_xlnm.Print_Titles" localSheetId="39">AR_8!$1:$6</definedName>
    <definedName name="_xlnm.Print_Titles" localSheetId="40">AR_9!$1:$6</definedName>
    <definedName name="_xlnm.Print_Titles" localSheetId="25">ARF_1!$1:$6</definedName>
    <definedName name="_xlnm.Print_Titles" localSheetId="26">ARF_2!$1:$6</definedName>
    <definedName name="_xlnm.Print_Titles" localSheetId="27">ARF_3!$1:$6</definedName>
    <definedName name="_xlnm.Print_Titles" localSheetId="28">ARF_4!$1:$6</definedName>
    <definedName name="_xlnm.Print_Titles" localSheetId="29">ARF_5!$1:$6</definedName>
    <definedName name="_xlnm.Print_Titles" localSheetId="30">ARF_6!$1:$6</definedName>
    <definedName name="_xlnm.Print_Titles" localSheetId="31">ARF_7!$1:$6</definedName>
    <definedName name="_xlnm.Print_Titles" localSheetId="49">AUR!$1:$6</definedName>
    <definedName name="_xlnm.Print_Titles" localSheetId="44">EAP!$1:$11</definedName>
    <definedName name="_xlnm.Print_Titles" localSheetId="1">'ECG-1'!$1:$6</definedName>
    <definedName name="_xlnm.Print_Titles" localSheetId="2">'ECG-2'!$1:$6</definedName>
    <definedName name="_xlnm.Print_Titles" localSheetId="48">FIC!$1:$9</definedName>
    <definedName name="_xlnm.Print_Titles" localSheetId="42">IPP_1!$1:$9</definedName>
    <definedName name="_xlnm.Print_Titles" localSheetId="43">IPP_2!$1:$9</definedName>
    <definedName name="_xlnm.Print_Titles" localSheetId="50">PPD!$1:$7</definedName>
    <definedName name="_xlnm.Print_Titles" localSheetId="47">SAP!$1:$7</definedName>
    <definedName name="TYA" localSheetId="14">#REF!</definedName>
    <definedName name="TYA" localSheetId="15">#REF!</definedName>
    <definedName name="TYA" localSheetId="16">#REF!</definedName>
    <definedName name="TYA" localSheetId="17">#REF!</definedName>
    <definedName name="TYA" localSheetId="18">#REF!</definedName>
    <definedName name="TYA" localSheetId="19">#REF!</definedName>
    <definedName name="TYA" localSheetId="20">#REF!</definedName>
    <definedName name="TYA" localSheetId="21">#REF!</definedName>
    <definedName name="TYA" localSheetId="22">#REF!</definedName>
    <definedName name="TYA" localSheetId="23">#REF!</definedName>
    <definedName name="TYA" localSheetId="6">#REF!</definedName>
    <definedName name="TYA" localSheetId="24">#REF!</definedName>
    <definedName name="TYA" localSheetId="8">#REF!</definedName>
    <definedName name="TYA" localSheetId="9">#REF!</definedName>
    <definedName name="TYA" localSheetId="12">#REF!</definedName>
    <definedName name="TYA" localSheetId="7">#REF!</definedName>
    <definedName name="TYA" localSheetId="10">#REF!</definedName>
    <definedName name="TYA" localSheetId="11">#REF!</definedName>
    <definedName name="TYA" localSheetId="13">#REF!</definedName>
    <definedName name="TYA" localSheetId="32">#REF!</definedName>
    <definedName name="TYA" localSheetId="41">#REF!</definedName>
    <definedName name="TYA" localSheetId="33">#REF!</definedName>
    <definedName name="TYA" localSheetId="34">#REF!</definedName>
    <definedName name="TYA" localSheetId="35">#REF!</definedName>
    <definedName name="TYA" localSheetId="36">#REF!</definedName>
    <definedName name="TYA" localSheetId="37">#REF!</definedName>
    <definedName name="TYA" localSheetId="38">#REF!</definedName>
    <definedName name="TYA" localSheetId="39">#REF!</definedName>
    <definedName name="TYA" localSheetId="40">#REF!</definedName>
    <definedName name="TYA" localSheetId="26">#REF!</definedName>
    <definedName name="TYA" localSheetId="27">#REF!</definedName>
    <definedName name="TYA" localSheetId="28">#REF!</definedName>
    <definedName name="TYA" localSheetId="29">#REF!</definedName>
    <definedName name="TYA" localSheetId="30">#REF!</definedName>
    <definedName name="TYA" localSheetId="31">#REF!</definedName>
    <definedName name="TYA" localSheetId="42">#REF!</definedName>
    <definedName name="TYA">#REF!</definedName>
    <definedName name="U" localSheetId="32">[1]INICIO!$Y$4:$Z$93</definedName>
    <definedName name="U" localSheetId="41">[1]INICIO!$Y$4:$Z$93</definedName>
    <definedName name="U" localSheetId="33">[1]INICIO!$Y$4:$Z$93</definedName>
    <definedName name="U" localSheetId="34">[1]INICIO!$Y$4:$Z$93</definedName>
    <definedName name="U" localSheetId="35">[1]INICIO!$Y$4:$Z$93</definedName>
    <definedName name="U" localSheetId="36">[1]INICIO!$Y$4:$Z$93</definedName>
    <definedName name="U" localSheetId="37">[1]INICIO!$Y$4:$Z$93</definedName>
    <definedName name="U" localSheetId="38">[1]INICIO!$Y$4:$Z$93</definedName>
    <definedName name="U" localSheetId="39">[1]INICIO!$Y$4:$Z$93</definedName>
    <definedName name="U" localSheetId="40">[1]INICIO!$Y$4:$Z$93</definedName>
    <definedName name="U" localSheetId="42">[3]INICIO!$Y$4:$Z$93</definedName>
    <definedName name="U" localSheetId="43">[3]INICIO!$Y$4:$Z$93</definedName>
    <definedName name="U">[2]INICIO!$Y$4:$Z$93</definedName>
    <definedName name="UEG_DENOM" localSheetId="32">[1]datos!$R$2:$R$31674</definedName>
    <definedName name="UEG_DENOM" localSheetId="41">[1]datos!$R$2:$R$31674</definedName>
    <definedName name="UEG_DENOM" localSheetId="33">[1]datos!$R$2:$R$31674</definedName>
    <definedName name="UEG_DENOM" localSheetId="34">[1]datos!$R$2:$R$31674</definedName>
    <definedName name="UEG_DENOM" localSheetId="35">[1]datos!$R$2:$R$31674</definedName>
    <definedName name="UEG_DENOM" localSheetId="36">[1]datos!$R$2:$R$31674</definedName>
    <definedName name="UEG_DENOM" localSheetId="37">[1]datos!$R$2:$R$31674</definedName>
    <definedName name="UEG_DENOM" localSheetId="38">[1]datos!$R$2:$R$31674</definedName>
    <definedName name="UEG_DENOM" localSheetId="39">[1]datos!$R$2:$R$31674</definedName>
    <definedName name="UEG_DENOM" localSheetId="40">[1]datos!$R$2:$R$31674</definedName>
    <definedName name="UEG_DENOM" localSheetId="42">[3]datos!$R$2:$R$31674</definedName>
    <definedName name="UEG_DENOM" localSheetId="43">[3]datos!$R$2:$R$31674</definedName>
    <definedName name="UEG_DENOM">[2]datos!$R$2:$R$31674</definedName>
    <definedName name="UR" localSheetId="32">[1]INICIO!$AJ$5:$AM$99</definedName>
    <definedName name="UR" localSheetId="41">[1]INICIO!$AJ$5:$AM$99</definedName>
    <definedName name="UR" localSheetId="33">[1]INICIO!$AJ$5:$AM$99</definedName>
    <definedName name="UR" localSheetId="34">[1]INICIO!$AJ$5:$AM$99</definedName>
    <definedName name="UR" localSheetId="35">[1]INICIO!$AJ$5:$AM$99</definedName>
    <definedName name="UR" localSheetId="36">[1]INICIO!$AJ$5:$AM$99</definedName>
    <definedName name="UR" localSheetId="37">[1]INICIO!$AJ$5:$AM$99</definedName>
    <definedName name="UR" localSheetId="38">[1]INICIO!$AJ$5:$AM$99</definedName>
    <definedName name="UR" localSheetId="39">[1]INICIO!$AJ$5:$AM$99</definedName>
    <definedName name="UR" localSheetId="40">[1]INICIO!$AJ$5:$AM$99</definedName>
    <definedName name="UR" localSheetId="42">[3]INICIO!$AJ$5:$AM$99</definedName>
    <definedName name="UR" localSheetId="43">[3]INICIO!$AJ$5:$AM$99</definedName>
    <definedName name="UR">[2]INICIO!$AJ$5:$AM$99</definedName>
  </definedNames>
  <calcPr calcId="125725"/>
</workbook>
</file>

<file path=xl/calcChain.xml><?xml version="1.0" encoding="utf-8"?>
<calcChain xmlns="http://schemas.openxmlformats.org/spreadsheetml/2006/main">
  <c r="D120" i="67"/>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G33" i="26"/>
  <c r="H15"/>
  <c r="G15"/>
  <c r="H14"/>
  <c r="H33" s="1"/>
  <c r="C30" i="22"/>
  <c r="C26"/>
  <c r="E25"/>
  <c r="D25"/>
  <c r="D34" s="1"/>
  <c r="E15"/>
  <c r="D15"/>
  <c r="D13"/>
  <c r="C11"/>
  <c r="E9"/>
  <c r="E34" s="1"/>
  <c r="L13" i="80" l="1"/>
  <c r="U13" i="123" l="1"/>
  <c r="S13"/>
  <c r="L13"/>
  <c r="Q12"/>
  <c r="P12"/>
  <c r="P11" s="1"/>
  <c r="P10" s="1"/>
  <c r="O12"/>
  <c r="O11" s="1"/>
  <c r="O10" s="1"/>
  <c r="N12"/>
  <c r="N11" s="1"/>
  <c r="N10" s="1"/>
  <c r="M12"/>
  <c r="Q11"/>
  <c r="Q10" s="1"/>
  <c r="M11"/>
  <c r="M10" s="1"/>
  <c r="U13" i="122"/>
  <c r="S13"/>
  <c r="L13"/>
  <c r="Q12"/>
  <c r="Q11" s="1"/>
  <c r="Q10" s="1"/>
  <c r="P12"/>
  <c r="P11" s="1"/>
  <c r="P10" s="1"/>
  <c r="O12"/>
  <c r="O11" s="1"/>
  <c r="O10" s="1"/>
  <c r="N12"/>
  <c r="N11" s="1"/>
  <c r="N10" s="1"/>
  <c r="M12"/>
  <c r="M11" s="1"/>
  <c r="M10" s="1"/>
  <c r="L13" i="121"/>
  <c r="L13" i="120"/>
  <c r="L13" i="119"/>
  <c r="L13" i="118"/>
  <c r="L13" i="117"/>
  <c r="K13" i="116"/>
  <c r="L13" s="1"/>
  <c r="K13" i="115"/>
  <c r="L13" s="1"/>
  <c r="K13" i="114"/>
  <c r="L13" s="1"/>
  <c r="K13" i="113"/>
  <c r="L13" s="1"/>
  <c r="K13" i="112"/>
  <c r="L13" s="1"/>
  <c r="L29" i="106"/>
  <c r="L28"/>
  <c r="L27"/>
  <c r="L22"/>
  <c r="L13"/>
  <c r="L16"/>
  <c r="L18"/>
  <c r="L21"/>
  <c r="L31"/>
  <c r="U13" i="121"/>
  <c r="S13"/>
  <c r="Q12"/>
  <c r="Q11" s="1"/>
  <c r="Q10" s="1"/>
  <c r="P12"/>
  <c r="P11" s="1"/>
  <c r="P10" s="1"/>
  <c r="O12"/>
  <c r="O11" s="1"/>
  <c r="O10" s="1"/>
  <c r="N12"/>
  <c r="N11" s="1"/>
  <c r="N10" s="1"/>
  <c r="M12"/>
  <c r="M11" s="1"/>
  <c r="M10" s="1"/>
  <c r="U13" i="120"/>
  <c r="S13"/>
  <c r="Q12"/>
  <c r="Q11" s="1"/>
  <c r="Q10" s="1"/>
  <c r="P12"/>
  <c r="P11" s="1"/>
  <c r="P10" s="1"/>
  <c r="O12"/>
  <c r="O11" s="1"/>
  <c r="O10" s="1"/>
  <c r="N12"/>
  <c r="N11" s="1"/>
  <c r="N10" s="1"/>
  <c r="M12"/>
  <c r="M11" s="1"/>
  <c r="M10" s="1"/>
  <c r="U13" i="119"/>
  <c r="S13"/>
  <c r="Q12"/>
  <c r="Q11" s="1"/>
  <c r="Q10" s="1"/>
  <c r="P12"/>
  <c r="O12"/>
  <c r="N12"/>
  <c r="N11" s="1"/>
  <c r="N10" s="1"/>
  <c r="M12"/>
  <c r="M11" s="1"/>
  <c r="M10" s="1"/>
  <c r="P11"/>
  <c r="O11"/>
  <c r="O10" s="1"/>
  <c r="P10"/>
  <c r="P18" s="1"/>
  <c r="U13" i="118"/>
  <c r="S13"/>
  <c r="Q12"/>
  <c r="Q11" s="1"/>
  <c r="Q10" s="1"/>
  <c r="P12"/>
  <c r="P11" s="1"/>
  <c r="P10" s="1"/>
  <c r="O12"/>
  <c r="O11" s="1"/>
  <c r="O10" s="1"/>
  <c r="N12"/>
  <c r="N11" s="1"/>
  <c r="N10" s="1"/>
  <c r="M12"/>
  <c r="M11" s="1"/>
  <c r="M10" s="1"/>
  <c r="U13" i="117"/>
  <c r="S13"/>
  <c r="Q12"/>
  <c r="Q11" s="1"/>
  <c r="Q10" s="1"/>
  <c r="P12"/>
  <c r="P11" s="1"/>
  <c r="P10" s="1"/>
  <c r="O12"/>
  <c r="O11" s="1"/>
  <c r="O10" s="1"/>
  <c r="N12"/>
  <c r="N11" s="1"/>
  <c r="N10" s="1"/>
  <c r="M12"/>
  <c r="M11"/>
  <c r="M10" s="1"/>
  <c r="U13" i="116"/>
  <c r="S13"/>
  <c r="Q12"/>
  <c r="Q11" s="1"/>
  <c r="Q10" s="1"/>
  <c r="P12"/>
  <c r="O12"/>
  <c r="O11" s="1"/>
  <c r="O10" s="1"/>
  <c r="N12"/>
  <c r="N11" s="1"/>
  <c r="N10" s="1"/>
  <c r="M12"/>
  <c r="M11" s="1"/>
  <c r="M10" s="1"/>
  <c r="P11"/>
  <c r="P10" s="1"/>
  <c r="U13" i="115"/>
  <c r="S13"/>
  <c r="Q12"/>
  <c r="Q11" s="1"/>
  <c r="Q10" s="1"/>
  <c r="P12"/>
  <c r="O12"/>
  <c r="O11" s="1"/>
  <c r="O10" s="1"/>
  <c r="N12"/>
  <c r="N11" s="1"/>
  <c r="N10" s="1"/>
  <c r="M12"/>
  <c r="M11" s="1"/>
  <c r="M10" s="1"/>
  <c r="P11"/>
  <c r="P10" s="1"/>
  <c r="U13" i="114"/>
  <c r="S13"/>
  <c r="Q12"/>
  <c r="Q11" s="1"/>
  <c r="Q10" s="1"/>
  <c r="P12"/>
  <c r="O12"/>
  <c r="O11" s="1"/>
  <c r="O10" s="1"/>
  <c r="N12"/>
  <c r="N11" s="1"/>
  <c r="N10" s="1"/>
  <c r="M12"/>
  <c r="M11" s="1"/>
  <c r="M10" s="1"/>
  <c r="P11"/>
  <c r="P10" s="1"/>
  <c r="U13" i="113"/>
  <c r="S13"/>
  <c r="Q12"/>
  <c r="Q11" s="1"/>
  <c r="Q10" s="1"/>
  <c r="P12"/>
  <c r="O12"/>
  <c r="O11" s="1"/>
  <c r="O10" s="1"/>
  <c r="N12"/>
  <c r="N11" s="1"/>
  <c r="N10" s="1"/>
  <c r="M12"/>
  <c r="M11" s="1"/>
  <c r="M10" s="1"/>
  <c r="P11"/>
  <c r="P10" s="1"/>
  <c r="M12" i="112"/>
  <c r="M11" s="1"/>
  <c r="M10" s="1"/>
  <c r="Q12"/>
  <c r="Q11" s="1"/>
  <c r="Q10" s="1"/>
  <c r="P12"/>
  <c r="P11" s="1"/>
  <c r="P10" s="1"/>
  <c r="O12"/>
  <c r="O11" s="1"/>
  <c r="O10" s="1"/>
  <c r="N12"/>
  <c r="N11" s="1"/>
  <c r="N10" s="1"/>
  <c r="U13"/>
  <c r="S13"/>
  <c r="N26" i="106"/>
  <c r="Q14" i="111"/>
  <c r="Q9" s="1"/>
  <c r="Q18" s="1"/>
  <c r="P14"/>
  <c r="P9" s="1"/>
  <c r="P18" s="1"/>
  <c r="O14"/>
  <c r="O9" s="1"/>
  <c r="O18" s="1"/>
  <c r="N14"/>
  <c r="U15"/>
  <c r="S15"/>
  <c r="K13"/>
  <c r="K15"/>
  <c r="L15" s="1"/>
  <c r="Q12"/>
  <c r="Q11" s="1"/>
  <c r="Q10" s="1"/>
  <c r="P12"/>
  <c r="P11" s="1"/>
  <c r="P10" s="1"/>
  <c r="O12"/>
  <c r="O11" s="1"/>
  <c r="O10" s="1"/>
  <c r="N12"/>
  <c r="N9" s="1"/>
  <c r="N18" s="1"/>
  <c r="L13"/>
  <c r="M18"/>
  <c r="U13"/>
  <c r="S13"/>
  <c r="Q12" i="110"/>
  <c r="Q11" s="1"/>
  <c r="Q10" s="1"/>
  <c r="Q9" s="1"/>
  <c r="Q15" s="1"/>
  <c r="P12"/>
  <c r="P11" s="1"/>
  <c r="P10" s="1"/>
  <c r="P9" s="1"/>
  <c r="P15" s="1"/>
  <c r="O12"/>
  <c r="O11" s="1"/>
  <c r="O10" s="1"/>
  <c r="O9" s="1"/>
  <c r="O15" s="1"/>
  <c r="N12"/>
  <c r="N11" s="1"/>
  <c r="N10" s="1"/>
  <c r="N9" s="1"/>
  <c r="N15" s="1"/>
  <c r="U13"/>
  <c r="S13"/>
  <c r="K13"/>
  <c r="L13" s="1"/>
  <c r="J13" i="109"/>
  <c r="K13" s="1"/>
  <c r="L13" s="1"/>
  <c r="M15" i="110"/>
  <c r="Q11" i="109"/>
  <c r="P11"/>
  <c r="P10" s="1"/>
  <c r="P9" s="1"/>
  <c r="P20" s="1"/>
  <c r="O11"/>
  <c r="Q10"/>
  <c r="Q9" s="1"/>
  <c r="Q20" s="1"/>
  <c r="O10"/>
  <c r="O9"/>
  <c r="M11"/>
  <c r="M10" s="1"/>
  <c r="M9" s="1"/>
  <c r="M20" s="1"/>
  <c r="Q12"/>
  <c r="P12"/>
  <c r="O12"/>
  <c r="N12"/>
  <c r="N11" s="1"/>
  <c r="N10" s="1"/>
  <c r="N9" s="1"/>
  <c r="N20" s="1"/>
  <c r="M12"/>
  <c r="U13"/>
  <c r="S13"/>
  <c r="O20"/>
  <c r="N18" i="112" l="1"/>
  <c r="N9"/>
  <c r="M9"/>
  <c r="M18"/>
  <c r="Q18"/>
  <c r="Q9"/>
  <c r="P18"/>
  <c r="P9"/>
  <c r="O18"/>
  <c r="O9"/>
  <c r="N11" i="111"/>
  <c r="N10" s="1"/>
  <c r="M18" i="123"/>
  <c r="M9"/>
  <c r="O18"/>
  <c r="O9"/>
  <c r="N18"/>
  <c r="N9"/>
  <c r="Q18"/>
  <c r="Q9"/>
  <c r="P9"/>
  <c r="P18"/>
  <c r="M18" i="122"/>
  <c r="M9"/>
  <c r="O18"/>
  <c r="O9"/>
  <c r="N18"/>
  <c r="N9"/>
  <c r="Q18"/>
  <c r="Q9"/>
  <c r="P9"/>
  <c r="P18"/>
  <c r="M9" i="121"/>
  <c r="M18"/>
  <c r="Q9"/>
  <c r="Q18"/>
  <c r="N9"/>
  <c r="N18"/>
  <c r="P18"/>
  <c r="P9"/>
  <c r="O18"/>
  <c r="O9"/>
  <c r="M9" i="120"/>
  <c r="M18"/>
  <c r="Q9"/>
  <c r="Q18"/>
  <c r="N9"/>
  <c r="N18"/>
  <c r="P18"/>
  <c r="P9"/>
  <c r="O18"/>
  <c r="O9"/>
  <c r="N9" i="119"/>
  <c r="N18"/>
  <c r="M9"/>
  <c r="M18"/>
  <c r="Q18"/>
  <c r="Q9"/>
  <c r="O9"/>
  <c r="O18"/>
  <c r="P9"/>
  <c r="N9" i="118"/>
  <c r="N18"/>
  <c r="P18"/>
  <c r="P9"/>
  <c r="O18"/>
  <c r="O9"/>
  <c r="M9"/>
  <c r="M18"/>
  <c r="Q9"/>
  <c r="Q18"/>
  <c r="N18" i="117"/>
  <c r="N9"/>
  <c r="Q9"/>
  <c r="Q18"/>
  <c r="P9"/>
  <c r="P18"/>
  <c r="M9"/>
  <c r="M18"/>
  <c r="O18"/>
  <c r="O9"/>
  <c r="P9" i="116"/>
  <c r="P18"/>
  <c r="O9"/>
  <c r="O18"/>
  <c r="N18"/>
  <c r="N9"/>
  <c r="M18"/>
  <c r="M9"/>
  <c r="Q18"/>
  <c r="Q9"/>
  <c r="N18" i="115"/>
  <c r="N9"/>
  <c r="M18"/>
  <c r="M9"/>
  <c r="Q18"/>
  <c r="Q9"/>
  <c r="P9"/>
  <c r="P18"/>
  <c r="O9"/>
  <c r="O18"/>
  <c r="N18" i="114"/>
  <c r="N9"/>
  <c r="M18"/>
  <c r="M9"/>
  <c r="Q18"/>
  <c r="Q9"/>
  <c r="P9"/>
  <c r="P18"/>
  <c r="O9"/>
  <c r="O18"/>
  <c r="N18" i="113"/>
  <c r="N9"/>
  <c r="M18"/>
  <c r="M9"/>
  <c r="Q18"/>
  <c r="Q9"/>
  <c r="P9"/>
  <c r="P18"/>
  <c r="O9"/>
  <c r="O18"/>
  <c r="P85" i="8" l="1"/>
  <c r="P79"/>
  <c r="P27"/>
  <c r="P20"/>
  <c r="P16"/>
  <c r="L11"/>
  <c r="L10" s="1"/>
  <c r="B8" i="5"/>
  <c r="F9"/>
  <c r="K89" i="8"/>
  <c r="J81"/>
  <c r="J41"/>
  <c r="J28"/>
  <c r="K28"/>
  <c r="L92"/>
  <c r="M92"/>
  <c r="N92"/>
  <c r="O92"/>
  <c r="O90"/>
  <c r="N90"/>
  <c r="M90"/>
  <c r="L90"/>
  <c r="O57"/>
  <c r="O56" s="1"/>
  <c r="O55" s="1"/>
  <c r="N57"/>
  <c r="N56" s="1"/>
  <c r="N55" s="1"/>
  <c r="M57"/>
  <c r="M56" s="1"/>
  <c r="M55" s="1"/>
  <c r="L57"/>
  <c r="L56" s="1"/>
  <c r="L55" s="1"/>
  <c r="O49"/>
  <c r="N49"/>
  <c r="M49"/>
  <c r="L49"/>
  <c r="O19"/>
  <c r="O18" s="1"/>
  <c r="N19"/>
  <c r="N18" s="1"/>
  <c r="M19"/>
  <c r="M18" s="1"/>
  <c r="L19"/>
  <c r="L18" s="1"/>
  <c r="O15"/>
  <c r="O14" s="1"/>
  <c r="N15"/>
  <c r="N14" s="1"/>
  <c r="M15"/>
  <c r="M14" s="1"/>
  <c r="L15"/>
  <c r="L14" s="1"/>
  <c r="P101"/>
  <c r="K101"/>
  <c r="O100"/>
  <c r="O99" s="1"/>
  <c r="N100"/>
  <c r="N99" s="1"/>
  <c r="M100"/>
  <c r="M99" s="1"/>
  <c r="L100"/>
  <c r="L99" s="1"/>
  <c r="P98"/>
  <c r="K98"/>
  <c r="O97"/>
  <c r="O96" s="1"/>
  <c r="N97"/>
  <c r="N96" s="1"/>
  <c r="M97"/>
  <c r="M96" s="1"/>
  <c r="L97"/>
  <c r="L96" s="1"/>
  <c r="P93"/>
  <c r="K93"/>
  <c r="P91"/>
  <c r="K91"/>
  <c r="P89"/>
  <c r="O88"/>
  <c r="N88"/>
  <c r="M88"/>
  <c r="L88"/>
  <c r="P87"/>
  <c r="K87"/>
  <c r="O86"/>
  <c r="N86"/>
  <c r="M86"/>
  <c r="L86"/>
  <c r="K85"/>
  <c r="P84"/>
  <c r="K84"/>
  <c r="P83"/>
  <c r="K83"/>
  <c r="P82"/>
  <c r="K82"/>
  <c r="P81"/>
  <c r="K81"/>
  <c r="P80"/>
  <c r="Q80" s="1"/>
  <c r="K80"/>
  <c r="K79"/>
  <c r="P78"/>
  <c r="K78"/>
  <c r="O77"/>
  <c r="N77"/>
  <c r="M77"/>
  <c r="L77"/>
  <c r="K75"/>
  <c r="P74"/>
  <c r="K74"/>
  <c r="O73"/>
  <c r="N73"/>
  <c r="M73"/>
  <c r="L73"/>
  <c r="P72"/>
  <c r="K72"/>
  <c r="O71"/>
  <c r="N71"/>
  <c r="M71"/>
  <c r="L71"/>
  <c r="P70"/>
  <c r="K70"/>
  <c r="O69"/>
  <c r="N69"/>
  <c r="M69"/>
  <c r="L69"/>
  <c r="P65"/>
  <c r="K65"/>
  <c r="O64"/>
  <c r="O63" s="1"/>
  <c r="N64"/>
  <c r="N63" s="1"/>
  <c r="M64"/>
  <c r="M63" s="1"/>
  <c r="L64"/>
  <c r="L63" s="1"/>
  <c r="P62"/>
  <c r="K62"/>
  <c r="O61"/>
  <c r="O60" s="1"/>
  <c r="N61"/>
  <c r="N60" s="1"/>
  <c r="M61"/>
  <c r="M60" s="1"/>
  <c r="L61"/>
  <c r="L60" s="1"/>
  <c r="P58"/>
  <c r="K58"/>
  <c r="P53"/>
  <c r="K53"/>
  <c r="O52"/>
  <c r="N52"/>
  <c r="M52"/>
  <c r="M48" s="1"/>
  <c r="M47" s="1"/>
  <c r="M46" s="1"/>
  <c r="L52"/>
  <c r="P51"/>
  <c r="K51"/>
  <c r="K50"/>
  <c r="K45"/>
  <c r="P41"/>
  <c r="K41"/>
  <c r="P40"/>
  <c r="K40"/>
  <c r="P39"/>
  <c r="K39"/>
  <c r="P38"/>
  <c r="O37"/>
  <c r="N37"/>
  <c r="M37"/>
  <c r="L37"/>
  <c r="P36"/>
  <c r="K36"/>
  <c r="P35"/>
  <c r="K35"/>
  <c r="O34"/>
  <c r="O33" s="1"/>
  <c r="N34"/>
  <c r="N33" s="1"/>
  <c r="M34"/>
  <c r="M33" s="1"/>
  <c r="L34"/>
  <c r="L33" s="1"/>
  <c r="P32"/>
  <c r="K32"/>
  <c r="P31"/>
  <c r="K31"/>
  <c r="O30"/>
  <c r="O29" s="1"/>
  <c r="N30"/>
  <c r="N29" s="1"/>
  <c r="M30"/>
  <c r="M29" s="1"/>
  <c r="L30"/>
  <c r="L29" s="1"/>
  <c r="P28"/>
  <c r="Q28" s="1"/>
  <c r="K27"/>
  <c r="P26"/>
  <c r="K26"/>
  <c r="O25"/>
  <c r="N25"/>
  <c r="M25"/>
  <c r="L25"/>
  <c r="P24"/>
  <c r="K24"/>
  <c r="P23"/>
  <c r="K23"/>
  <c r="O22"/>
  <c r="O21" s="1"/>
  <c r="N22"/>
  <c r="N21" s="1"/>
  <c r="M22"/>
  <c r="M21" s="1"/>
  <c r="L22"/>
  <c r="L21" s="1"/>
  <c r="K20"/>
  <c r="P17"/>
  <c r="K17"/>
  <c r="K16"/>
  <c r="P12"/>
  <c r="K12"/>
  <c r="E14" i="48"/>
  <c r="D14"/>
  <c r="C14"/>
  <c r="F21"/>
  <c r="B14"/>
  <c r="G19"/>
  <c r="F19"/>
  <c r="G17"/>
  <c r="F17"/>
  <c r="G15"/>
  <c r="G14"/>
  <c r="F15"/>
  <c r="F14" s="1"/>
  <c r="E8"/>
  <c r="E23"/>
  <c r="D8"/>
  <c r="D23" s="1"/>
  <c r="C8"/>
  <c r="C23"/>
  <c r="B8"/>
  <c r="B23" s="1"/>
  <c r="G13"/>
  <c r="F13"/>
  <c r="G11"/>
  <c r="F11"/>
  <c r="G9"/>
  <c r="G8"/>
  <c r="G23" s="1"/>
  <c r="F9"/>
  <c r="F8" s="1"/>
  <c r="E17" i="5"/>
  <c r="D17"/>
  <c r="C17"/>
  <c r="B17"/>
  <c r="G26"/>
  <c r="F26"/>
  <c r="G24"/>
  <c r="F24"/>
  <c r="G28"/>
  <c r="F28"/>
  <c r="G22"/>
  <c r="F22"/>
  <c r="F17" s="1"/>
  <c r="G20"/>
  <c r="F20"/>
  <c r="G18"/>
  <c r="G17" s="1"/>
  <c r="F18"/>
  <c r="G15"/>
  <c r="F15"/>
  <c r="G13"/>
  <c r="F13"/>
  <c r="G11"/>
  <c r="F11"/>
  <c r="F8" s="1"/>
  <c r="G9"/>
  <c r="G8" s="1"/>
  <c r="E8"/>
  <c r="D8"/>
  <c r="D30" s="1"/>
  <c r="C8"/>
  <c r="C30" s="1"/>
  <c r="U31" i="106"/>
  <c r="S31"/>
  <c r="U29"/>
  <c r="S29"/>
  <c r="U28"/>
  <c r="S28"/>
  <c r="U27"/>
  <c r="S27"/>
  <c r="Q26"/>
  <c r="Q25"/>
  <c r="Q24" s="1"/>
  <c r="Q23" s="1"/>
  <c r="P26"/>
  <c r="O26"/>
  <c r="O25" s="1"/>
  <c r="O24" s="1"/>
  <c r="O23" s="1"/>
  <c r="N25"/>
  <c r="P25"/>
  <c r="P24" s="1"/>
  <c r="P23" s="1"/>
  <c r="U22"/>
  <c r="S22"/>
  <c r="U21"/>
  <c r="S21"/>
  <c r="Q20"/>
  <c r="Q19" s="1"/>
  <c r="P20"/>
  <c r="O20"/>
  <c r="O19"/>
  <c r="N20"/>
  <c r="N19" s="1"/>
  <c r="M20"/>
  <c r="M19"/>
  <c r="P19"/>
  <c r="U18"/>
  <c r="S18"/>
  <c r="Q17"/>
  <c r="Q14" s="1"/>
  <c r="Q10" s="1"/>
  <c r="Q9" s="1"/>
  <c r="Q33" s="1"/>
  <c r="P17"/>
  <c r="O17"/>
  <c r="N17"/>
  <c r="N14"/>
  <c r="M17"/>
  <c r="U16"/>
  <c r="S16"/>
  <c r="Q15"/>
  <c r="P15"/>
  <c r="P14" s="1"/>
  <c r="P10" s="1"/>
  <c r="P9" s="1"/>
  <c r="P33" s="1"/>
  <c r="O15"/>
  <c r="N15"/>
  <c r="M15"/>
  <c r="M14" s="1"/>
  <c r="U13"/>
  <c r="S13"/>
  <c r="N11"/>
  <c r="M11"/>
  <c r="M10" s="1"/>
  <c r="M9" s="1"/>
  <c r="M33" s="1"/>
  <c r="Q15" i="105"/>
  <c r="P15"/>
  <c r="O15"/>
  <c r="N15"/>
  <c r="M15"/>
  <c r="U13"/>
  <c r="S13"/>
  <c r="Q10" i="104"/>
  <c r="Q9" s="1"/>
  <c r="Q19" s="1"/>
  <c r="P10"/>
  <c r="P9"/>
  <c r="P19" s="1"/>
  <c r="O10"/>
  <c r="O9" s="1"/>
  <c r="O19" s="1"/>
  <c r="N10"/>
  <c r="N9" s="1"/>
  <c r="N19" s="1"/>
  <c r="U16"/>
  <c r="S16"/>
  <c r="L16"/>
  <c r="U13"/>
  <c r="S13"/>
  <c r="K13"/>
  <c r="L13" s="1"/>
  <c r="Q20" i="103"/>
  <c r="P20"/>
  <c r="O20"/>
  <c r="N20"/>
  <c r="M20"/>
  <c r="U18"/>
  <c r="T18"/>
  <c r="S18"/>
  <c r="R18"/>
  <c r="K18"/>
  <c r="L18" s="1"/>
  <c r="U13"/>
  <c r="T13"/>
  <c r="S13"/>
  <c r="R13"/>
  <c r="K13"/>
  <c r="L13" s="1"/>
  <c r="U18" i="80"/>
  <c r="S18"/>
  <c r="L18"/>
  <c r="K18"/>
  <c r="U26"/>
  <c r="T26"/>
  <c r="S26"/>
  <c r="R26"/>
  <c r="K26"/>
  <c r="U23"/>
  <c r="T23"/>
  <c r="S23"/>
  <c r="R23"/>
  <c r="L23"/>
  <c r="K23"/>
  <c r="Q20"/>
  <c r="Q19" s="1"/>
  <c r="Q29" s="1"/>
  <c r="P20"/>
  <c r="P19" s="1"/>
  <c r="P29" s="1"/>
  <c r="O20"/>
  <c r="O19" s="1"/>
  <c r="O29" s="1"/>
  <c r="N20"/>
  <c r="N19" s="1"/>
  <c r="N29" s="1"/>
  <c r="M20"/>
  <c r="M19"/>
  <c r="M29" s="1"/>
  <c r="U13"/>
  <c r="T13"/>
  <c r="S13"/>
  <c r="R13"/>
  <c r="K13"/>
  <c r="O14" i="106"/>
  <c r="O10" s="1"/>
  <c r="O9" s="1"/>
  <c r="F7" i="84"/>
  <c r="D7"/>
  <c r="C17" i="71"/>
  <c r="B17"/>
  <c r="G122" i="67"/>
  <c r="F122"/>
  <c r="E122"/>
  <c r="G30" i="5" l="1"/>
  <c r="B30"/>
  <c r="E30"/>
  <c r="Q16" i="8"/>
  <c r="O33" i="106"/>
  <c r="F23" i="48"/>
  <c r="F30" i="5"/>
  <c r="N10" i="106"/>
  <c r="N9" s="1"/>
  <c r="N33" s="1"/>
  <c r="Q40" i="8"/>
  <c r="Q53"/>
  <c r="M59"/>
  <c r="M54" s="1"/>
  <c r="M68"/>
  <c r="Q79"/>
  <c r="N68"/>
  <c r="Q17"/>
  <c r="Q39"/>
  <c r="Q41"/>
  <c r="Q51"/>
  <c r="Q58"/>
  <c r="Q65"/>
  <c r="Q72"/>
  <c r="N48"/>
  <c r="N47" s="1"/>
  <c r="N46" s="1"/>
  <c r="O68"/>
  <c r="Q32"/>
  <c r="Q36"/>
  <c r="Q78"/>
  <c r="Q82"/>
  <c r="Q84"/>
  <c r="O48"/>
  <c r="O47" s="1"/>
  <c r="O46" s="1"/>
  <c r="Q87"/>
  <c r="Q85"/>
  <c r="L95"/>
  <c r="L94" s="1"/>
  <c r="Q35"/>
  <c r="N76"/>
  <c r="N67" s="1"/>
  <c r="N66" s="1"/>
  <c r="Q81"/>
  <c r="O76"/>
  <c r="Q91"/>
  <c r="L48"/>
  <c r="L47" s="1"/>
  <c r="L46" s="1"/>
  <c r="Q83"/>
  <c r="L59"/>
  <c r="L54" s="1"/>
  <c r="L68"/>
  <c r="L76"/>
  <c r="Q93"/>
  <c r="N95"/>
  <c r="N94" s="1"/>
  <c r="Q12"/>
  <c r="Q24"/>
  <c r="Q23"/>
  <c r="Q26"/>
  <c r="M76"/>
  <c r="Q27"/>
  <c r="Q101"/>
  <c r="N13"/>
  <c r="N8" s="1"/>
  <c r="Q62"/>
  <c r="Q74"/>
  <c r="O95"/>
  <c r="O94" s="1"/>
  <c r="Q89"/>
  <c r="Q20"/>
  <c r="Q70"/>
  <c r="Q31"/>
  <c r="M95"/>
  <c r="M94" s="1"/>
  <c r="Q98"/>
  <c r="L13"/>
  <c r="L8" s="1"/>
  <c r="N59"/>
  <c r="N54" s="1"/>
  <c r="O13"/>
  <c r="O8" s="1"/>
  <c r="O59"/>
  <c r="O54" s="1"/>
  <c r="M13"/>
  <c r="M8" s="1"/>
  <c r="M67" l="1"/>
  <c r="M66" s="1"/>
  <c r="M103" s="1"/>
  <c r="L67"/>
  <c r="L66" s="1"/>
  <c r="O67"/>
  <c r="O66" s="1"/>
  <c r="N103"/>
  <c r="L103"/>
  <c r="O103"/>
</calcChain>
</file>

<file path=xl/sharedStrings.xml><?xml version="1.0" encoding="utf-8"?>
<sst xmlns="http://schemas.openxmlformats.org/spreadsheetml/2006/main" count="2748" uniqueCount="1034">
  <si>
    <t>(3)</t>
  </si>
  <si>
    <t>(4)</t>
  </si>
  <si>
    <t>(5)</t>
  </si>
  <si>
    <t>(7)</t>
  </si>
  <si>
    <t>(8)</t>
  </si>
  <si>
    <t>(9)</t>
  </si>
  <si>
    <t>(6)</t>
  </si>
  <si>
    <t>(10)</t>
  </si>
  <si>
    <t>(11)</t>
  </si>
  <si>
    <t>(12)</t>
  </si>
  <si>
    <t>AI</t>
  </si>
  <si>
    <t>DENOMINACIÓN</t>
  </si>
  <si>
    <t>FÍSICO</t>
  </si>
  <si>
    <t>R      E      S      U      L      T      A      D      O      S</t>
  </si>
  <si>
    <t>DESCRIPCIÓN</t>
  </si>
  <si>
    <t>CARACTERÍSTICAS</t>
  </si>
  <si>
    <t xml:space="preserve">CAPÍTULO   </t>
  </si>
  <si>
    <t xml:space="preserve">DELEGACIÓN  </t>
  </si>
  <si>
    <t>COLONIA</t>
  </si>
  <si>
    <t>EJERCIDO</t>
  </si>
  <si>
    <t xml:space="preserve"> BENEFICIARIO</t>
  </si>
  <si>
    <t xml:space="preserve"> TOTAL</t>
  </si>
  <si>
    <t xml:space="preserve"> EJERCIDO</t>
  </si>
  <si>
    <t>DESTINO DEL GASTO</t>
  </si>
  <si>
    <t>MODIFICADO</t>
  </si>
  <si>
    <t>UNIDAD
DE
MEDIDA</t>
  </si>
  <si>
    <t>ALCANZADO
(2)</t>
  </si>
  <si>
    <t>RENDIMIENTOS
FINANCIEROS</t>
  </si>
  <si>
    <t>NOMBRE DEL FIDEICOMISO</t>
  </si>
  <si>
    <t>SALDO</t>
  </si>
  <si>
    <t>GASTO</t>
  </si>
  <si>
    <t>INGRESO</t>
  </si>
  <si>
    <t>FECHA DE PUBLICACIÓN DE REGLAS DE OPERACIÓN</t>
  </si>
  <si>
    <t>PPD PRESUPUESTO PARTICIPATIVO PARA LAS DELEGACIONES</t>
  </si>
  <si>
    <t>PROYECTO</t>
  </si>
  <si>
    <t>COLONIA O PUEBLO ORIGINARIO</t>
  </si>
  <si>
    <t>AVANCE DEL
 PROYECTO
 (%)</t>
  </si>
  <si>
    <t xml:space="preserve"> EJERCIDO
3</t>
  </si>
  <si>
    <t>F</t>
  </si>
  <si>
    <t>SF</t>
  </si>
  <si>
    <t>CAP</t>
  </si>
  <si>
    <t>FI</t>
  </si>
  <si>
    <t>DEVENGADO
(2)</t>
  </si>
  <si>
    <t>EJERCIDO
(3)</t>
  </si>
  <si>
    <t>ALCANZADO
(3)</t>
  </si>
  <si>
    <t>AVANCE %</t>
  </si>
  <si>
    <t>3/1*100
=(4)</t>
  </si>
  <si>
    <t>3/2*100
=(5)</t>
  </si>
  <si>
    <t>DEVENGADO
(8)</t>
  </si>
  <si>
    <t>EJERCIDO
(9)</t>
  </si>
  <si>
    <t>FUENTE DE
FINANCIAMIENTO</t>
  </si>
  <si>
    <t>OBJETIVO
(5)</t>
  </si>
  <si>
    <t>NOMBRE DEL
INDICADOR
(6)</t>
  </si>
  <si>
    <t>DIMENSIÓN A
MEDIR
(7)</t>
  </si>
  <si>
    <t>MÉTODO DE
CÁLCULO
(8)</t>
  </si>
  <si>
    <t>VALOR DEL
INDICADOR
(9)</t>
  </si>
  <si>
    <t>VALOR DEL
INDICADOR
EN EL MISMO PERIODO DEL AÑO ANTERIOR
(10)</t>
  </si>
  <si>
    <t>FRECUENCIA A
MEDIR
(11)</t>
  </si>
  <si>
    <t>MEDIOS DE
VERIFICACIÓN
(12)</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</si>
  <si>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</si>
  <si>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</si>
  <si>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</si>
  <si>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</si>
  <si>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</si>
  <si>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</si>
  <si>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</si>
  <si>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</si>
  <si>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</si>
  <si>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</si>
  <si>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</si>
  <si>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</si>
  <si>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</si>
  <si>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</si>
  <si>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</si>
  <si>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</si>
  <si>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</si>
  <si>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</si>
  <si>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</si>
  <si>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</si>
  <si>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</si>
  <si>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</si>
  <si>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</si>
  <si>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</si>
  <si>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</si>
  <si>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</si>
  <si>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</si>
  <si>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</si>
  <si>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</si>
  <si>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</si>
  <si>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</si>
  <si>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</si>
  <si>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</si>
  <si>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</si>
  <si>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</si>
  <si>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</si>
  <si>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</si>
  <si>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</si>
  <si>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ACCIONES REALIZADAS CON RECURSOS DE ORIGEN FEDERAL: (4)</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</si>
  <si>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</si>
  <si>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</si>
  <si>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</si>
  <si>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</si>
  <si>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</si>
  <si>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</si>
  <si>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</si>
  <si>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</si>
  <si>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APROBADO *
1</t>
  </si>
  <si>
    <t>TOTAL GASTO DE CAPITAL</t>
  </si>
  <si>
    <t xml:space="preserve"> TIPO</t>
  </si>
  <si>
    <t>PAGADO
(4)</t>
  </si>
  <si>
    <t>(5)=2-1</t>
  </si>
  <si>
    <t>(6)=3-2</t>
  </si>
  <si>
    <t>TOTAL
URG (10)</t>
  </si>
  <si>
    <t>TOTAL URG     (10)</t>
  </si>
  <si>
    <t>DEVENGADO
(5)</t>
  </si>
  <si>
    <t>EJERCIDO
(6)</t>
  </si>
  <si>
    <t>PAGADO
(7)</t>
  </si>
  <si>
    <t>IARCM
(%)
3/8</t>
  </si>
  <si>
    <t>PAGADO
(10)</t>
  </si>
  <si>
    <t>TOTAL URG (19)</t>
  </si>
  <si>
    <t>8/6*100
=(11)</t>
  </si>
  <si>
    <t>8/7*100
=(12)</t>
  </si>
  <si>
    <t>9/6*100
=(13)</t>
  </si>
  <si>
    <t>9/7*100
=(14)</t>
  </si>
  <si>
    <t>PRESUPUESTO  
(Pesos con dos decimales)</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</si>
  <si>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</si>
  <si>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</si>
  <si>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</si>
  <si>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</si>
  <si>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</si>
  <si>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</si>
  <si>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CAUSAS DE LAS ADECUACIONES AL PRESUPUESTO</t>
  </si>
  <si>
    <t>ACCIÓN O PROYECTO</t>
  </si>
  <si>
    <t>ORIGINAL
(1)</t>
  </si>
  <si>
    <t>ICPPP
(%)
5/4
(8)</t>
  </si>
  <si>
    <t>A) Causas de las variaciones del Índice de Aplicación de Recursos para la Consecución de Metas Programadas (IARCM)</t>
  </si>
  <si>
    <t>TOTAL URG (7)</t>
  </si>
  <si>
    <t xml:space="preserve">1/ Se refiere a programas que cuentan con reglas de operación publicadas en la Gaceta Oficial del Distrito Federal. </t>
  </si>
  <si>
    <r>
      <t>DENOMINACIÓN DEL PROGRAMA</t>
    </r>
    <r>
      <rPr>
        <b/>
        <vertAlign val="superscript"/>
        <sz val="9"/>
        <rFont val="Gotham Rounded Book"/>
        <family val="3"/>
      </rPr>
      <t>1/</t>
    </r>
  </si>
  <si>
    <t>TOTAL URG (10)</t>
  </si>
  <si>
    <t>* Se refiere el presupuesto autorizado en el Anexo VI del  Decreto de Presupuesto de Egresos para el Ejercicio Fiscal 2016.</t>
  </si>
  <si>
    <t>* Se refiere al presupuesto autorizado en el Anexo III del Decreto de Presupuesto de Egresos para el ejercicio fiscal 2016.</t>
  </si>
  <si>
    <t>AUR ASIGNACIONES ADICIONALES AUTORIZADOS A LAS UNIDADES RESPONSABLES DEL GASTO EN EL 
DECRETO DE PRESUPUESTO DE EGRESOS DEL D. F. PARA EL EJERCICIO FISCAL 2016</t>
  </si>
  <si>
    <t>AR  ACCIONES REALIZADAS PARA LA CONSECUCIÓN DE METAS DE LAS ACTIVIDADES INSTITUCIONALES</t>
  </si>
  <si>
    <t>AO</t>
  </si>
  <si>
    <t>UNIDAD DE
MEDIDA</t>
  </si>
  <si>
    <t>METAS</t>
  </si>
  <si>
    <t>PRESUPUESTO (Pesos)</t>
  </si>
  <si>
    <t>ORIGINAL</t>
  </si>
  <si>
    <t>ALCANZADA</t>
  </si>
  <si>
    <t>Acciones Realizadas con Gasto Corriente: (7)</t>
  </si>
  <si>
    <t>Acciones Realizadas con Gasto de Inversión: (8)</t>
  </si>
  <si>
    <t>IPP INDICADORES ASOCIADOS A PROGRAMAS PRESUPUESTARIOS, RECURSOS FEDERALES Y SUJETOS A REGLAS DE OPERACIÓN</t>
  </si>
  <si>
    <t>INFORME  DE  AVANCE  TRIMESTRAL
ENERO-DICIEMBRE 2016</t>
  </si>
  <si>
    <t>MODIFICADO 
 (1)</t>
  </si>
  <si>
    <t>A)  EXPLICACIÓN A LAS VARIACIONES DEL PRESUPUESTO  DEVENGADO  RESPECTO DEL MODIFICADO AL PERIODO</t>
  </si>
  <si>
    <t>MODIFICADO
 (4)</t>
  </si>
  <si>
    <t>MODIFICADO 
 (2)</t>
  </si>
  <si>
    <t>MODIFICADO
2</t>
  </si>
  <si>
    <t>ICMMP
(%)
2/1=(3)</t>
  </si>
  <si>
    <t>MODIFICADA</t>
  </si>
  <si>
    <t>02CD02 DELEGACIÓN AZCAPOTZALCO</t>
  </si>
  <si>
    <t>Director General de Administración</t>
  </si>
  <si>
    <t xml:space="preserve">Responsable: </t>
  </si>
  <si>
    <t xml:space="preserve">Titular: </t>
  </si>
  <si>
    <t>UNIDAD RESPONSABLE DEL GASTO: 02CD02 DELEGACIÓN AZCAPOTZALCO</t>
  </si>
  <si>
    <t>PERÍODO: ENERO -  DICIEMBRE 2016</t>
  </si>
  <si>
    <t>PERIODO: ENERO -  DICIEMBRE 2016</t>
  </si>
  <si>
    <t>Porvenir</t>
  </si>
  <si>
    <t>Aula inteligente en planta alta del módulo</t>
  </si>
  <si>
    <t>Adquisición de equipo de cómputo, pantalla, videoproyector y mobiliario para aula.</t>
  </si>
  <si>
    <t>Ángel Zimbrón</t>
  </si>
  <si>
    <t>Reparacion de Guarniciones y Banquetas en las zonas mas dañadas de la Colonia Angel Zimbrón</t>
  </si>
  <si>
    <t>Demolición de la banqueta existente, acarreo del producto, trazo, nivelación, relleno de tepetate, cimbrado y colado de concreto.</t>
  </si>
  <si>
    <t>Del Gas</t>
  </si>
  <si>
    <t>Banquetas y Guarniciones</t>
  </si>
  <si>
    <t>El Rosario A (U Hab)</t>
  </si>
  <si>
    <t>Guarniciones y Banquetas sobre la calle Herreros</t>
  </si>
  <si>
    <t>El Rosario B (U Hab)</t>
  </si>
  <si>
    <t>Banquetas y Guarniciones en la Plaza de la Revolución y/o plaza Palomares</t>
  </si>
  <si>
    <t>El Rosario C (U Hab)</t>
  </si>
  <si>
    <t>Banquetas y Guarniciones en la colonia el Rosario "C"</t>
  </si>
  <si>
    <t>Liberación</t>
  </si>
  <si>
    <t>Continuidad Remoción de Banquetas y Guarniciones</t>
  </si>
  <si>
    <t>Providencia</t>
  </si>
  <si>
    <t>Guarniciones y Banquetas en varias calles de la Colonia Providencia</t>
  </si>
  <si>
    <t>San Andres (Barr)</t>
  </si>
  <si>
    <t>Cambio de Banquetas con Guarnición en las calles que lo requieran</t>
  </si>
  <si>
    <t>San Andres de las Salinas (Pblo)</t>
  </si>
  <si>
    <t>Reparación de Banquetas y Guarniciones</t>
  </si>
  <si>
    <t>San Francisco Tetecala (Pblo)</t>
  </si>
  <si>
    <t>Banquetas y Guarniciones en toda la Colonia San Francisco Tetecala</t>
  </si>
  <si>
    <t>San Pablo Xalpa (U Hab)</t>
  </si>
  <si>
    <t xml:space="preserve">Rehabilitación de Escaleras de Acceso de cada uno de los Edificios de la Etapa "B" de esta Unidad Habitacional </t>
  </si>
  <si>
    <t>Demolición de la escalera existente, acarreo del producto de la demolición, trazo, nivelación, relleno de tepetate, cimbrado y colado de concreto.</t>
  </si>
  <si>
    <t>San Rafael</t>
  </si>
  <si>
    <t>Reparación de Banquetas y Guarniciones   en la colonia</t>
  </si>
  <si>
    <t>Santa Ines</t>
  </si>
  <si>
    <t xml:space="preserve">Banquetas y Guarniciones en toda la Colonia </t>
  </si>
  <si>
    <t>Santa Lucía (Barr)</t>
  </si>
  <si>
    <t>Banquetas y Guarniciones en toda la Colonia Santa Lucía</t>
  </si>
  <si>
    <t xml:space="preserve">Tlatilco (U Hab) </t>
  </si>
  <si>
    <t>Banquetas</t>
  </si>
  <si>
    <t>Victoria de las Democracias</t>
  </si>
  <si>
    <t>Guarniciones y Banquetas</t>
  </si>
  <si>
    <t>San Pedro Xalpa (Ampl) I</t>
  </si>
  <si>
    <t>Rehabilitación de Banquetas y Guarniciones en San Pedro Xalpa Ampliación I</t>
  </si>
  <si>
    <t>Pro Hogar I</t>
  </si>
  <si>
    <t>Pro Hogar II</t>
  </si>
  <si>
    <t>Banquetas y Guarniciones en distintos puntos de la Colonia</t>
  </si>
  <si>
    <t>Huautla de las Salinas (Barr)</t>
  </si>
  <si>
    <t>Calentador Solar</t>
  </si>
  <si>
    <t>Adquisición y colocación de calentador solar</t>
  </si>
  <si>
    <t>Fuentes de Azcapotzalco Parques de Azcapotzalco (U Hab)</t>
  </si>
  <si>
    <t>Rehabilitación y Mantenimiento de Cisternas o Cárcamos</t>
  </si>
  <si>
    <t>Limpieza de cisternas, retiro de basura</t>
  </si>
  <si>
    <t>Claveria</t>
  </si>
  <si>
    <t>Redes de Prevencion del Delito desde la Economía Solidaria y las Medicinas Complementarias</t>
  </si>
  <si>
    <t>Acondicionar espacios para Medicina alternativa y herbolaria</t>
  </si>
  <si>
    <t>Del Recreo</t>
  </si>
  <si>
    <t>La Raza</t>
  </si>
  <si>
    <t>San Alvaro</t>
  </si>
  <si>
    <t>Programa de Dotación de Tinacos en las Calles Mar del Norte y sus Cerradas, Benito Juárez y José Sánchez Trujillo</t>
  </si>
  <si>
    <t>Adquisición y colocación de Tinacos</t>
  </si>
  <si>
    <t>Santo Domingo (Pblo)</t>
  </si>
  <si>
    <t>Ferreria</t>
  </si>
  <si>
    <t>Drenaje de Captación de Agua de Lluvia (Continuación)</t>
  </si>
  <si>
    <t>Se realizarán trabajos de: trazo, nivelación, corte de pavimento, demolición de pavimento, excavación, carga y traslado de material producto de demolición y de la excavación, introducción de tubería, relleno, compactación y pavimentación.</t>
  </si>
  <si>
    <t>Nueva El Rosario</t>
  </si>
  <si>
    <t>Instalación de Drenaje</t>
  </si>
  <si>
    <t>San Salvador Xochimanca</t>
  </si>
  <si>
    <t>Desazolve y Cambio de coladeras en San Salvador Xochimanca</t>
  </si>
  <si>
    <t>Se realizarán trabajos de: destapar coladeras o registros, Introducir línea de malacate, limpieza de tubería con malacate y cucharón, retiro y acarreo del producto del desazolve, cambio de coladeras.</t>
  </si>
  <si>
    <t>Santa Apolonia (Barr)</t>
  </si>
  <si>
    <t>Desazolve en toda la Colonia de Santa Apolonia</t>
  </si>
  <si>
    <t>Santa Catarina (Pblo)</t>
  </si>
  <si>
    <t>Cambio de Drenaje</t>
  </si>
  <si>
    <t>Trazo, nivelación, corte de pavimento, demolición de pavimento, excavación, carga y traslado de material producto de demolición y de la excavación, introducción de tubería, relleno, compactación y pavimentación.</t>
  </si>
  <si>
    <t>Santa Cruz Acayucan (Pblo)</t>
  </si>
  <si>
    <t>Dezasolve y Alcantarillado en la Colonia Santa Cruz Acayucan</t>
  </si>
  <si>
    <t>Destapar coladeras o registros, Introducir línea de malacate, limpieza de tubería con malacate y cucharón, retiro y acarreo del producto del desazolve.</t>
  </si>
  <si>
    <t>Santiago Ahuizotla (Pblo)</t>
  </si>
  <si>
    <t>Desalzovar y Reparar el Drenaje en la calle de Tianguis y Andador Mixton</t>
  </si>
  <si>
    <t>Destapar coladeras o registros, Introducir línea de malacate, limpieza de tubería con malacate y cucharón, retiro y acarreo del producto del desazolve. Trazo, nivelación, corte de pavimento, demolición de pavimento, excavación, carga y traslado de material producto de demolición y de la excavación, introducción de tubería , relleno, compactación y pavimentación</t>
  </si>
  <si>
    <t>Santo Tomas</t>
  </si>
  <si>
    <t>Aldana</t>
  </si>
  <si>
    <t>Imagen de Aldana Colonial</t>
  </si>
  <si>
    <t>Pintura de fachadas</t>
  </si>
  <si>
    <t>Cuitlahuac 1 y 2 (U Hab)</t>
  </si>
  <si>
    <t>Pintura para Edificios (Cont)</t>
  </si>
  <si>
    <t>Del Gas (Ampl)</t>
  </si>
  <si>
    <t>Pintura y Resane de Fachadas</t>
  </si>
  <si>
    <t>Trabajos consistentes en resanar y pintar fachadas</t>
  </si>
  <si>
    <t>Demet (U Hab)</t>
  </si>
  <si>
    <t xml:space="preserve">Continuidad de Pintura de Fachadas </t>
  </si>
  <si>
    <t>Pintar fachadas</t>
  </si>
  <si>
    <t>Ferreria (U Hab)</t>
  </si>
  <si>
    <t>Pintura y Remozamiento de los Edificios de la Unidad</t>
  </si>
  <si>
    <t>Trabajos consistentes en remozamiento y pintar fachadas</t>
  </si>
  <si>
    <t>Hogares Ferrocarrileros (U Hab)</t>
  </si>
  <si>
    <t>Pintura para Edificios Interiores y Exteriores</t>
  </si>
  <si>
    <t>Patrimonio Familiar</t>
  </si>
  <si>
    <t>Imagen Urbana en Patrimonio Familiar "Antonio Luna"</t>
  </si>
  <si>
    <t>San Bartolo Cahualtongo (Pblo)</t>
  </si>
  <si>
    <t>Pintura en Fachadas de Edificios de la Unidad Habitacional San Isidro Azcapotzalco</t>
  </si>
  <si>
    <t xml:space="preserve">San Francisco Xocotitla </t>
  </si>
  <si>
    <t>Imagen Urbana en Xocotitlán</t>
  </si>
  <si>
    <t>San Mateo</t>
  </si>
  <si>
    <t>Pinta de Fachadas</t>
  </si>
  <si>
    <t>Monte Alto</t>
  </si>
  <si>
    <t>Gimnasio al Aire Libre</t>
  </si>
  <si>
    <t>Adquisición y colocación de gimnasio al aire libre</t>
  </si>
  <si>
    <t>Potrero del Llano</t>
  </si>
  <si>
    <t>Jardines de Ceylan (U Hab)</t>
  </si>
  <si>
    <t>Impermeabilización de Azoteas</t>
  </si>
  <si>
    <t>Retiro de cascajo e impermeabilización</t>
  </si>
  <si>
    <t>Sector Naval</t>
  </si>
  <si>
    <t>Calles sin baches</t>
  </si>
  <si>
    <t>Demolición de la carpeta asfáltica, acarreos, excavaciones, trazo y nivelación, relleno con tepetate, compactar y pavimentar.</t>
  </si>
  <si>
    <t>Ignacio Allende</t>
  </si>
  <si>
    <t>Láminas y fachadas</t>
  </si>
  <si>
    <t>Pintura de fachadas y adquisición de láminas</t>
  </si>
  <si>
    <t>Euzkadi</t>
  </si>
  <si>
    <t>Habilitación y Colocación de Luminarias sobre avenida Jardín</t>
  </si>
  <si>
    <t>Adquisición y colocación de luminarias</t>
  </si>
  <si>
    <t>Las Salinas</t>
  </si>
  <si>
    <t>Luminarias en Norte 59 y Pte 122</t>
  </si>
  <si>
    <t>Los Reyes (Barr)</t>
  </si>
  <si>
    <t>Luminarias en la Colonia Los Reyes</t>
  </si>
  <si>
    <t>Nextengo (Barr)</t>
  </si>
  <si>
    <t>Luminarias en Privada Segunda Industria, Aquiles Serdan y Aquiles Elorduy</t>
  </si>
  <si>
    <t>Reynosa Tamaulipas</t>
  </si>
  <si>
    <t>Prevención con Iluminación</t>
  </si>
  <si>
    <t>San Marcos (Barr)</t>
  </si>
  <si>
    <t>Luminarias en la Colonia San Marcos (Barr)</t>
  </si>
  <si>
    <t>San Pablo 396 - Conj Hab San Pablo ( U Hab)</t>
  </si>
  <si>
    <t>Luminarias No Solares</t>
  </si>
  <si>
    <t>Villas Azcapotzalco (U Hab)</t>
  </si>
  <si>
    <t>Alumbrado Público (Lámparas Poste Corto)</t>
  </si>
  <si>
    <t>Prados del Rosario</t>
  </si>
  <si>
    <t>Patrulla Adquisición</t>
  </si>
  <si>
    <t>Adquisición de Patrulla</t>
  </si>
  <si>
    <t>Rosendo Salazar (Conj Hab)</t>
  </si>
  <si>
    <t>Patrulla para la Unidad Habitacional Rosendo Salazar</t>
  </si>
  <si>
    <t>San Miguel Amantla (Pblo)</t>
  </si>
  <si>
    <t>Autopatrulla para toda la Colonia San Miguel Amantla</t>
  </si>
  <si>
    <t>Tierra Nueva</t>
  </si>
  <si>
    <t>Patrulla de Seguridad para toda la Colonia</t>
  </si>
  <si>
    <t>Petrolera (Ampl)</t>
  </si>
  <si>
    <t>Pavimentación en las Calles Lerdo de Tejeda y Constitución</t>
  </si>
  <si>
    <t>Trabajos a realizar: demolición de la carpeta asfáltica, acarreos, excavaciones, trazo y nivelación, relleno con tepetate, compactar y pavimentar.</t>
  </si>
  <si>
    <t>Coltongo</t>
  </si>
  <si>
    <t>Cambio de Asfalto</t>
  </si>
  <si>
    <t>Cosmopolita</t>
  </si>
  <si>
    <t>Reencarpetamiento en la Colonia Cosmopolita</t>
  </si>
  <si>
    <t>Reparación de Reencarpetamiento: demolición de la carpeta asfáltica, acarreos, excavaciones, trazo y nivelación, relleno con tepetate, compactar y pavimentar.</t>
  </si>
  <si>
    <t>Cosmopolita (Ampl)</t>
  </si>
  <si>
    <t>Reencarpetamiento de Calles</t>
  </si>
  <si>
    <t>Reencarpetamiento C2 Calz Azc La Villa Calz San Sebastián</t>
  </si>
  <si>
    <t>Rehabilitación de Reencarpetamiento: demolición de la carpeta asfáltica, acarreos, excavaciones, trazo y nivelación, relleno con tepetate, compactar y pavimentar.</t>
  </si>
  <si>
    <t>Ecolología Novedades Impacto (U Hab)</t>
  </si>
  <si>
    <t>Reencarpetamiento de Estacionamiento</t>
  </si>
  <si>
    <t>Rehabilitación de reencarpetado: demolición de la carpeta asfáltica, acarreos, excavaciones, trazo y nivelación, relleno con tepetate, compactar y pavimentar.</t>
  </si>
  <si>
    <t>El Jaguey-Estación Pantaco</t>
  </si>
  <si>
    <t>Se Requiere Renovar Carpeta Asfáltica de Andadores</t>
  </si>
  <si>
    <t>Renovación de carpeta asfáltica: demolición de la carpeta asfáltica, acarreos, excavaciones, trazo y nivelación, relleno con tepetate, compactar y pavimentar.</t>
  </si>
  <si>
    <t>Industrial Vallejo</t>
  </si>
  <si>
    <t>Reencarpetamiento en calle Poniente 148</t>
  </si>
  <si>
    <t>Issfam Las Armas (U Hab)</t>
  </si>
  <si>
    <t xml:space="preserve">Pavimentación </t>
  </si>
  <si>
    <t>Rehabilitación de Pavimentación: demolición de la carpeta asfáltica, acarreos, excavaciones, trazo y nivelación, relleno con tepetate, compactar y pavimentar.</t>
  </si>
  <si>
    <t>San Sebastian</t>
  </si>
  <si>
    <t>Reencarpetado de Unidades Habitacionales</t>
  </si>
  <si>
    <t>Santa Barbara (Pblo)</t>
  </si>
  <si>
    <t>Pavimentación de todo el Pueblo o Colonia</t>
  </si>
  <si>
    <t>Pavimentaciòn de 1,030.00 M2, cuyos trabajos a realizar consisten en: demolición de la carpeta asfáltica, acarreos, excavaciones, trazo y nivelación, relleno con tepetate, compactar y pavimentar.</t>
  </si>
  <si>
    <t>Santa Cruz de las Salinas</t>
  </si>
  <si>
    <t>Cambio y Nivelación del Piso en la Callejón 3 de Mayo</t>
  </si>
  <si>
    <t>Cambio y Nivelación de Piso: demolición de la carpeta asfáltica, acarreos, excavaciones, trazo y nivelación, relleno con tepetate, compactar y pavimentar.</t>
  </si>
  <si>
    <t>San Pedro Xalpa (Ampl) II</t>
  </si>
  <si>
    <t>Pavimentación en toda la Colonia San Pedro Xalpa II</t>
  </si>
  <si>
    <t>Pavimentación: demolición de la carpeta asfáltica, acarreos, excavaciones, trazo y nivelación, relleno con tepetate, compactar y pavimentar.</t>
  </si>
  <si>
    <t>Cuitlahuac 3 y 4 (U Hab)</t>
  </si>
  <si>
    <t>Poda y Desrame de Árboles Y/O Derribo MZ-3</t>
  </si>
  <si>
    <t>Poda de árboles</t>
  </si>
  <si>
    <t xml:space="preserve">La Preciosa </t>
  </si>
  <si>
    <t>Poda y Derribo de Árboles  en Mal Estado en la Colonia  La Preciosa</t>
  </si>
  <si>
    <t>Poda de árboles, detección de árboles en mal estado para derribo</t>
  </si>
  <si>
    <t>Manuel Rivera Anaya Croc I (U Hab)</t>
  </si>
  <si>
    <t>Despunte, Poda y Eliminación de Árboles en mal Estado, en la Unidad Manuel Rivera Anaya</t>
  </si>
  <si>
    <t>Pemex Prados del Rosario (U Hab)</t>
  </si>
  <si>
    <t>Poda de Árboles en toda la Unidad Habitacional</t>
  </si>
  <si>
    <t>Plenitud</t>
  </si>
  <si>
    <t>Poda y Derribo de Árboles en toda la Colonia Plenitud</t>
  </si>
  <si>
    <t>Presidente Madero (U Hab)</t>
  </si>
  <si>
    <t>Continuidad de Podas y Derribo de Árboles en Riesgo</t>
  </si>
  <si>
    <t>Poda y Derribo de Arboles</t>
  </si>
  <si>
    <t>Tezozomoc</t>
  </si>
  <si>
    <t>Poda y Derribo de Arboles sobre la Calle de Tlahuicas y Av. Rafael Buelna</t>
  </si>
  <si>
    <t>Trabajadores del Hierro</t>
  </si>
  <si>
    <t>Poda de Árboles en Trabajadores del Hierro</t>
  </si>
  <si>
    <t>Un Hogar para cada Trabajador</t>
  </si>
  <si>
    <t>Poda y Despunte de Árboles</t>
  </si>
  <si>
    <t>Aguilera</t>
  </si>
  <si>
    <t>II Transformando La Aguilera, Rehabilitación de Camellón de Cuitláhuac con Aparatos de Ejercicio y Trota Pista Atlét</t>
  </si>
  <si>
    <t>Construcción de pisos de concreto, colocación de ejercitadores, construcción de mesas y bancas de concreto, reparación de piso de adocreto.</t>
  </si>
  <si>
    <t>Arenal</t>
  </si>
  <si>
    <t>Mejoramiento del Área Deportiva "Las Torres"</t>
  </si>
  <si>
    <t>Rehabilitación de juegos infantiles, piso de concreto y cubierta de caucho, rehabilitación de cancha de mini futbol con piso de concreto, balizamiento, módulo de porterías y canasta de basquetbol, rehabilitación de la malla de protección, luminarias de punta de poste en áreas de juegos infantiles.</t>
  </si>
  <si>
    <t>Centro de Azcapotzalco</t>
  </si>
  <si>
    <t>Descanso en Azcapotzalco</t>
  </si>
  <si>
    <t>Rehabilitación de juegos infantiles, piso de concreto y cubierta de caucho, rehabilitación de cancha de mini futbol con piso de concreto, balizamiento, módelo de porterías y canasta de basquetbol, rehabilitación de malla de protección, luminarias de punta de poste en áreas de juegos infantiles.</t>
  </si>
  <si>
    <t>Cruz Roja Tepantongo (U Hab)</t>
  </si>
  <si>
    <t>Construcción de Barda Perimentral</t>
  </si>
  <si>
    <t>Construcción de protección perimetral a base de estructura metálica cubierta con mallas ornamental y colocación de corsetina.</t>
  </si>
  <si>
    <t>Ex - Hacienda El Rosario</t>
  </si>
  <si>
    <t>Recuperación y Mejoramiento de todo el Jardín de las Naciones</t>
  </si>
  <si>
    <t>Construcción de barandal en perímetros de las jardineras, piso de adocreto.</t>
  </si>
  <si>
    <t>Francisco Villa (U Hab)</t>
  </si>
  <si>
    <t>Reja de Protección Escolar para la Primaria Francisco J. Mújica</t>
  </si>
  <si>
    <t>Adquisición y colocación de reja de protección</t>
  </si>
  <si>
    <t>Hogar y Seguridad/Nueva Santa Maria</t>
  </si>
  <si>
    <t>Acondicionamiento del Parque Emma Godoy como Parque de bolsillo</t>
  </si>
  <si>
    <t>Trabajos a realizar: construcción de estrado de concreto, rehabilitación de cubierta metálica y pintura en jardines, así como colocación de luminarias.</t>
  </si>
  <si>
    <t>Jardin Azpeitia</t>
  </si>
  <si>
    <t>Construcción de barda perimetral, señalización en muros.</t>
  </si>
  <si>
    <t>Libertad</t>
  </si>
  <si>
    <t>Rehabilitación de los Camellones Ware y Salomón</t>
  </si>
  <si>
    <t>Construcción de piso de adopasto en camellón y construcción de rampas.</t>
  </si>
  <si>
    <t>Nueva España</t>
  </si>
  <si>
    <t>Continuación de Adoquinamiento en Nueva Galicia</t>
  </si>
  <si>
    <t>Continuación de adoquinamiento de 600 metros cuadrados, en donde se realizarán trabajos de: construcción de pisos de adocreto.</t>
  </si>
  <si>
    <t>Nueva Santa Maria</t>
  </si>
  <si>
    <t>Sistema de Riego de Agua Tratada para Parques y Camellones en la Colonia (Continuidad)</t>
  </si>
  <si>
    <t>Colocación de sistema de riego de agua tratada</t>
  </si>
  <si>
    <t>Nuevo San Rafael (Barr)</t>
  </si>
  <si>
    <t>Centro de Salud</t>
  </si>
  <si>
    <t>Impermeabilización, pintura, herrería, instalaciones sanitarias y eléctricas</t>
  </si>
  <si>
    <t>Obrero Popular</t>
  </si>
  <si>
    <t>Rehabilitación de Espacio Frente a Lechería para Clases de Regularización y Escuela para Padres</t>
  </si>
  <si>
    <t>Construcción de un área de 68m2 x 8 m2 de módulo de base de multipanel para clases de regularización y atención para padres de familia.</t>
  </si>
  <si>
    <t>Pasteros</t>
  </si>
  <si>
    <t xml:space="preserve">Recuperación de Espacio Público Explanada del Metro Tezozomoc </t>
  </si>
  <si>
    <t>Rehabilitación de la cancha de basquetbol, módulos de canastas de basquetbol, malla perimetral y cubierta con lonaria en cancha, colocación de bancas.</t>
  </si>
  <si>
    <t>Petrolera</t>
  </si>
  <si>
    <t>Mejoramiento de la Infraestructura de Agua Potable en la Colonia Petrolera</t>
  </si>
  <si>
    <t>Reparación de tuberías e infraestructura de Agua Potable</t>
  </si>
  <si>
    <t>San Andres (Pblo)</t>
  </si>
  <si>
    <t>Modernización Parque "Reynosa Tamaulipas"</t>
  </si>
  <si>
    <t>Construcción de piso de pasto sintético, protección perimetral, bancas e iluminación para la cancha de futbol 7.</t>
  </si>
  <si>
    <t>San Antonio (Fracc)</t>
  </si>
  <si>
    <t>Cancha de futbol 7 en Calle Campo Tasajeras</t>
  </si>
  <si>
    <t>Construcción de piso sintético, protección perimetral, bancas e iluminación para cancha de futbol 7.</t>
  </si>
  <si>
    <t>San Bernabe (Barr)</t>
  </si>
  <si>
    <t>Rehabilitación de espacios (Bancas, Aparatos de Ejercicios)</t>
  </si>
  <si>
    <t>Se realizarán trabajos de: piso de concreto con cubierta de caucho, aparatos ejercitadores, bolardos en las esquinas, reparación de guarnición, bancas de concreto.</t>
  </si>
  <si>
    <t>San Juan Tlihuaca (Pblo)</t>
  </si>
  <si>
    <t>Acondicionamiento de Camellón entre las Calles de Víctor Hernández Covarrubias</t>
  </si>
  <si>
    <t>Construcción de protección perimetral, pintura en guarnición y señalización de prevención.</t>
  </si>
  <si>
    <t>San Martin Xochinahuac (Pblo)</t>
  </si>
  <si>
    <t>Mejoramiento del Jardín de Mecates en la Colonia San Martín Xochinahuac</t>
  </si>
  <si>
    <t>Construcción de banquetas en todo el perímetro del parque Mecates y rehabilitación de la fuente de cantera.</t>
  </si>
  <si>
    <t>San Pedro Xalpa (Pblo)</t>
  </si>
  <si>
    <t>Parque de Bolsillo en la Calle Hidalgo</t>
  </si>
  <si>
    <t>Demolición de la banqueta existente, acarreo del producto de la demolición, trazo, nivelación, relleno de tepetate, cimbrado y colado de concreto.</t>
  </si>
  <si>
    <t>Sindicato Mexicano de Electricistas</t>
  </si>
  <si>
    <t>Recuperación Jardín Adolfo López Mateos</t>
  </si>
  <si>
    <t>Construcción de piso de concreto con cubierta en cancha de área de juegos infantiles, reubicación de aparatos de gimnasia, mantenimiento correctivo a juegos infantiles existentes.</t>
  </si>
  <si>
    <t>Tlatilco</t>
  </si>
  <si>
    <t>Parque de Bolsillo en la Calle Orquídea Esquina  Av. Jardín en el Area del Mercado Tlatilco</t>
  </si>
  <si>
    <t>Xochinahuac (U hab)</t>
  </si>
  <si>
    <t>Rejas en las Entradas Aztacalco y Campo  Bello de la Unidad Habitacional Xochinahuac (Rejas Entrada de la Unidad)</t>
  </si>
  <si>
    <t>Miguel Hidalgo (U Hab)</t>
  </si>
  <si>
    <t>Tinacos e Impermeabilizante</t>
  </si>
  <si>
    <t>Pantaco (U Hab)</t>
  </si>
  <si>
    <t xml:space="preserve">Cambio de Tinacos en la Unidad </t>
  </si>
  <si>
    <t>Recuperación de 2 espacios
recreativos en la unidad Fuentes y Parques de Azcapotzalco (U Hab)</t>
  </si>
  <si>
    <t>Se recuperarán 2 espacios recreativos  en los cuales se realizaran trabajos de: construcción de piso de concreto y piso amortiguante en 139 m2</t>
  </si>
  <si>
    <t>Notas:</t>
  </si>
  <si>
    <t>Para la colonia Ecológica Novedades, Clave Comité Ciudadano (02- 020), se tenía un importe de $389,225. Los $6.00 restantes se completan con recursos de la clave Presuestal 225224 5O160 44192100.</t>
  </si>
  <si>
    <t>Fuentes de Azcapotzalco Parques de Azcapotzalco (U Hab), Comité ciudadano (02-031) ejerce el remanente del Proyecto ganador en el segundo lugar: "Recuperación de 2 espacios recreativos en la unidad Fuentes y Parques de Azcapotzalco (U Hab)"</t>
  </si>
  <si>
    <t>Colonia Monte Alto, Clave Comité Ciudadano (02-048). No se puede ejercer el recurso en el Proyecto ganador "Gimnasio al aire libre", debido a que no es viable, el segundo lugar tampoco es viable. Por lo cual, mediante Acta Circunstanciada el Comité Ciudadano decide ejercer recursos en el tercer lugar, siendo el proyecto "Poda y despunte de árboles".</t>
  </si>
  <si>
    <t>Guarniciones y banquetas en mi Colonia</t>
  </si>
  <si>
    <t>Reparación de guarniciones y banquetas en 406 m2. En donde se realizará: demolición de la banqueta existente, acarreo del producto de la demolición, trazo, nivelación, relleno de tepetate, cimbrado y colado de concreto</t>
  </si>
  <si>
    <t>Un Hogar para cada trabajador, Comité ciudadano (02-107) ejerce el remanente del Proyecto ganador en el segundo lugar: "Guarniciones y banquetas en mi Colonia".</t>
  </si>
  <si>
    <t>Colonia Sector Naval, Clave Comité Ciudadano (02-100). No se puede ejercer el recurso en el Proyecto ganador "Niños sanos", debido a que no es viable, el segundo lugar tampoco lo es. Por lo cual, mediante Acta Circunstanciada de fecha 26 de Agosto de 2016, el Comité Ciudadano decide ejercer recursos en el tercer lugar, siendo el proyecto "Calles sin baches".</t>
  </si>
  <si>
    <t>Del Maestro</t>
  </si>
  <si>
    <t>Arreglo de la Barda Periférica y Colocación de Graffiti Artístico Informativo sobre la misma, del modulo Deportivo</t>
  </si>
  <si>
    <t>Santa Maria Malinalco (Pblo)</t>
  </si>
  <si>
    <t>Se dará mantenimiento al sistema de drenaje en 3.26 km. Los trabajos a realizar son: demolición de pavimento existente, excavaciónes, acarreos, retiro de tuberia, niveación, colocación de cama de arena, colocación de tuberia, rellenos con tepetate y colocación de carpeta asfáltica. Las Colonias en donde se ejecutará el proyecto son: Arenal, Industrial Vallejo, Nueva Santa María, San Miguel Amantla Pueblo, San Andrés Barrio, San Andrés Pueblo, Tezozomoc, San Pedro Xalpa Ampliación I, San Pedro Xalpa Ampliación II, Pro Hogar I y Pro Hogar II.</t>
  </si>
  <si>
    <t>Mantenimiento y Rehabilitación de Infraestructura de Agua Potable en 3,747 Metros Lineales. Con trabajos consistentes en: Trazo y nivelación para desplante de estructura para obra hidráulica, con equipo de topografía, incluye materiales para señalamiento, Corte con sierra en pavimento de concreto asfáltico, Demolición por medios mecánicos de pavimento de concreto asfáltico, Excavación por medios mecánicos, Relleno de zanja con tepetate, cama de arena para asiento de ductos, Suministro e Instalación de tubo de polietileno de alta densidad, Suministro, Instalación y pruebas de toma domiciliaria, Atraque de concreto hidráulico, carrete largo de fierro, Tapa ciega de fierro fundido, Codo de fierro fundido, Junta Gibault, Cruz de fierro fundido, Te de fierro fundido, Válvula de compuerta Vástago, Construcción de caja tipo 3-3-B, Suministro e Instalación de stubend de polietileno de alta densidad, Prueba hidrostática para tubo de 101 mm de diámetro, Desinfección de tubería con hipoclorito de calcio granular y agua, Carpeta de concreto asfáltico en agregado de 19mm y asfalto, en las siguientes Colonias:  Petrolera Ampliación, Clavería, El Recreo, Industrial Vallejo, Nueva Santa María, Obrero Popular, Petrolera, San Miguel Amantla Pueblo, San Marcos Barrio, San Rafael, Santa Barbara Pueblo, Santa María Malinalco Pueblo, Sindicato Mexicano de Electricistas y Tezozomoc.</t>
  </si>
  <si>
    <t>Se dará Mantenimiento a 62 Escuelas Públicas. Los trabajos consistirán en  impermeabilización y pintura de las Escuelas Públicas dentro del perímetro Delegacional. Las escuelas son: Jardín de Niños: 1) Guadalupe Ceniceros Zavaleta, 2) Emma Godoy, 3) República Islámica de Irán, 4) Toltecayotl, 5) Amanecer, 6) Amantecatl, 7) Ana María Berlanga, 8) Antonio Caso, 9) Augusto Novaro, 10) Celia Amezcua, 11) Chinkultic, 12) Clotilde González García, 13) Club 20  30, 14) Eduardo Claparede, 15) Estado de Tlaxcala, 16) Eulalia Guzmán, 17) Gabriela Brimmer, 18) Itzcan, 19) Jamaica, 20) Josefina Castañeda y del Pozo, 21) Juan De Dios Rodríguez Heredia, 22) Luis Braille, 23) Luisa Castañeda y del Pozo, 24) Manuel Gutiérrez Nájera, 25) Niños de México, 26) Piltzilli, 27) Ángel Sala. Primarias; 28) Manuel S. Hidalgo, 29) Elmira Rocha García, 30) Amalia González Caballero, 31) General  Francisco Villa, 32) Narciso Bassols, 33) Licenciado  Adolfo López Mateos, 34) El Niño Agrarista, 35) 13 de Septiembre de 1847, 36) Justo Sierra, 37) Héroes del Sur, 38) George Cuisenaire, 39) Mariano Matamoros, 40) República de Ghana, 41) Maestro Julio García, 42) Cándido Navarro, 43) General  Juan N. Méndez, 44) Emperador Cuitlahuac, 45) Centenario de la Constitución del 57/ Profesor Esteban Baca Calderón, 46) 15 de Septiembre y Cosmopolita, 47) Austria, 48) General Felipe Ángeles Ramírez, 49) Profesora Emma Godoy, 50) Maestro José R. Vasconcelos  II, 51) Ángela Peralta, 52) Estado de Jalisco, 53) 14 de Julio, 54) Emiliano Zapata, 55) Club de Leones No. 1  Doctor Héctor Pérez Martínez , 56) No. 25 Fernando Montes de Oca, 57) No. 67, Jonh F. Kennedy, 58) No. 115, Iván Petrovich Pavlov, 59) No. 142, Manuel M. Ponce / Secundaria  Para trabajadores No 86, 60) No. 193 Julián Carrillo, 61)No. 203 Azcapotzalco y 62)No.242 Margarita de Gortari Carvajal</t>
  </si>
  <si>
    <t>Se realizará rehabilitación en 17,266 m2.  Con trabajos consistentes en: renivelación de brocales, fresado, relleno con tepetate, mejoramiento de base y subbase, aplicación de riego de liga e impregnación y colocación de carpeta asfáltica. En las Colonias: Euzcadi, Nueva Santa María, San Andrés Barrio, San Andrés Pueblo, San Andrés de las Salinas Pueblo, Santa Cruz Acayucan Pueblo, Santiago Ahuizotla Pueblo y San Pedro Xalpa Ampliación I.</t>
  </si>
  <si>
    <t>Alumbrado Público</t>
  </si>
  <si>
    <t>Se llevará a cabo el mantenimiento, conservación y rehabilitación del alumbrado público, con la ejecución de los trabajos de suministro y colocación de 1,772 luminarias en diferentes calles  del Perimetro Delegacional. Las Colonias beneficiadas serán:  1. Aguilera, 2. Cosmopolita, 3.Cosmopolita Ampliación, 4. Del Maestro, 5. El Jaguey, 6. Ex hacienda Rosario, 7. Ferrería, 8. Ignacio Allende, 9. La Preciosa, 10. La Raza, 11. Liberación, 12. Libertad, 13. Nueva España, 14. Obrero Popular, 15. Pasteros, 16. Petrolera, 17. Petrolera Ampliación, 18. Porvenir, 19. Providencia, 20. San Andrés Pueblo, 21. San Andrés Barrio, 21. San Andrés Barrio, 22. San Antonio, 23. San Bartolo, 24. San Francisco Tetecala, 25. San Francisco Xocotitla, 26. San Juan Tlihuaca, 27. San Salvador Xochimanca, 28. San Mateo, 29. San Pedro Xalpa Pueblo, 30. San Pedro Xalpa ampliación, 31. San Martin Xochinahuac (Pueblo), 32. Santa Bárbara, 33. Santa Catarina, 34. Santa Inés, 35. Santa Lucia, 36. Santo Tomas, 37. Tezozomoc, 38. Santa María Maninalco, 39. Santiago Ahuizotla, 40. Santo Domingo, 41. Tierra Nueva, 42. Tlatilco, 43. Victoria de las Democracias, 44. Pro Hogar.</t>
  </si>
  <si>
    <t>Mantenimiento de red secundaria de agua potable</t>
  </si>
  <si>
    <t>Mantenimiento de Drenaje</t>
  </si>
  <si>
    <t>Mantenimiento y conservación de escuelas públicas de la demarcación</t>
  </si>
  <si>
    <t>Mantenimiento de carpeta asfáltica</t>
  </si>
  <si>
    <t>Programa Mujeres con Oficio</t>
  </si>
  <si>
    <t>Gaceta del 29 de Enero de 2016</t>
  </si>
  <si>
    <t>Azcapotzalco</t>
  </si>
  <si>
    <t>Distintas Colonias</t>
  </si>
  <si>
    <t>Persona</t>
  </si>
  <si>
    <t>Programa de ayuda para unidades habitacionales</t>
  </si>
  <si>
    <t>Programa de apoyo para estudiantes de 1° y 2° de Secundaria</t>
  </si>
  <si>
    <t>Gaceta del 25 de Julio de 2016</t>
  </si>
  <si>
    <t>Programa de atención y alimentación a niños, niñas y personal docente de los Centros de Desarrollo Infantil (Cendi´s)</t>
  </si>
  <si>
    <t>Programa de apoyo económico de mujeres y hombres con discapacidad</t>
  </si>
  <si>
    <t>Gaceta del 28 de Julio de 2016</t>
  </si>
  <si>
    <t>Programa de apoyo económico a adultos mayores 60-64</t>
  </si>
  <si>
    <t>Programa de apoyo económico a niñas y niños chintololos</t>
  </si>
  <si>
    <t>Programa de apoyo economico a deportistas de alto rendimiento</t>
  </si>
  <si>
    <t>Programa de apoyo en especie a personas con discapacidad</t>
  </si>
  <si>
    <t xml:space="preserve"> 4419
"Otras ayudas sociales a personas"</t>
  </si>
  <si>
    <t>Esta actividad tiene por objeto cubrir el pago de monitores por única vez de los Deportivos y Casa de Cultura de los cursos de verano para niños de esta demarcación.
La Delegación Azcapotzalco lleva a cabo el curso de verano. Es un conjunto de actividades lúdicas-educativas que se ofrecen en los centros deportivos dirigidas a niños y jóvenes de 6 a 15 años, como una alternativa de ocupación positiva de su tiempo libre en el periodo vacacional de verano, a través de la implementación de actividades deportivas, recreativas y de activación física, que permiten generar en los participantes: diversión, descanso activo y desarrollo personal, así mismo pretende ser un factor importante que permita arraigar el gusto por desarrollar una cultura física en la población infantil y juvenil de la Delegación Azcapotzalco. Impartido en cuatro sedes: Deportivo Azcapotzalco, Deportivo Victoria de las Democracias, Deportivo 20 de Noviembre y la Casa de Cultura de Azcapotzalco. Incluyen cursos  de artes plásticas, artesanías, modelado, danza, teatro, lectura y actividades adicionales como presentaciones de danza y teatro, conciertos didácticos, recorridos y exposiciones.</t>
  </si>
  <si>
    <t>4419
"Otras ayudas sociales a personas"</t>
  </si>
  <si>
    <t xml:space="preserve">Esta actividad tiene por objeto el que mujeres estén interesadas en ayudar a su comunidad mediante el conocimiento de la medicina tradicional, repliquen los conocimientos adquiridos y a su vez entiendan algunas enfermedades de manera alternativa al tratamiento médico. Se tiene por objeto cubrir con un apoyo económico al término del taller, mismo que será para que puedan adquirir los insumos necesarios que utilizarán cuando estén atendiendo en cada uno de los Centros de Desarrollo Comunitario, además de recuperar tradiciones curativas, armonizar la sabiduría con la ciencia, brindándoles herramientas para el trabajo, el autoconocimiento y promoción de la cultura y tradición herbolaria, recibiendo un apoyo único de $4,000.00 (cuatro mil pesos 00/100 m.n.) por cada integrante. </t>
  </si>
  <si>
    <t>Apoyo económico por la impartición de diferentes disciplinas en los Centros de Desarrollo comunitarios, Deportivos y Casas de Cultura</t>
  </si>
  <si>
    <t>Apoyo en especie de canastas básicas a personas que viven en vulnerabilidad social en esta Demarcación.</t>
  </si>
  <si>
    <t>Acción: un  mejor invierno: "paquetes alimentarios para personas en situación de pobreza".</t>
  </si>
  <si>
    <t>Acción y rescate de espacios deportivos</t>
  </si>
  <si>
    <t>Obsequio para el día de las Madres en los diferentes Centros de desarrollo y casas de cultura</t>
  </si>
  <si>
    <t>4411
"Premios"</t>
  </si>
  <si>
    <t>Concursos y convocatorias que fomenten la la participación comunitaria e identidad cultural de Azcapotzalco</t>
  </si>
  <si>
    <t>4441
"Ayudas sociales a actividades científicas o académicas"</t>
  </si>
  <si>
    <t>Escuelas públicas</t>
  </si>
  <si>
    <t>Escuelas públicas de la Delegación de nivel básico con una población mayor a mil alumnos</t>
  </si>
  <si>
    <t>Cosecha de agua de lluvia, en beneficio de alumnos, personal docente y administrativo de escuelas públicas de educación básica. Instalar un sistema de cosecha de agua de lluvia en las escuelas de nivel básico en colaboración con una institución pública de educación superior con experiencia comprobada en el diseño e implementación en este tipo de sitemas, con la finalidad de contribuir a la nueva cultura de uso, ahorro y reuso del agua en esta demarcación, de esta forma, lograr el aprovechamiento directo o indirecto en el entoro urbano.</t>
  </si>
  <si>
    <t>4412
"Ayudas sociales a personas u hogares de escasos recursos"</t>
  </si>
  <si>
    <t>La Casa de Emergencia abierta en la Delegación Azcapotzalco para Mujeres Víctimas de Violencia, tiene el objetivo de constituirse en un espacio para salvaguardar la integridad física y emocional de las mujeres, de sus hijas e hijos. Se les brinda una estancia segura y alimentación sana durante un periodo de tres a cinco días.</t>
  </si>
  <si>
    <t>Corresponde a Recursos de distintas Colonias, Presupuesto Participativo</t>
  </si>
  <si>
    <t>n/a</t>
  </si>
  <si>
    <t>Recursos Fiscales (11155)</t>
  </si>
  <si>
    <t>Pago de Energía Eléctrica de la Delegación</t>
  </si>
  <si>
    <t>I</t>
  </si>
  <si>
    <t>Ampliación y Equipamiento de una Clínica Comunitaria</t>
  </si>
  <si>
    <t>Rehabilitación del Sistema de Distribución de Agua Potable, en las colonias Santa Cruz Acayucan, Providencia, Ex Hacienda el Rosario, Nueva España y Unidad Habitacional el Rosario.</t>
  </si>
  <si>
    <t>Ampliación de las Instalaciones del Campamento Mecoaya.</t>
  </si>
  <si>
    <t>Rehabilitación de los Museos Azcapotzalco y de los Pueblos Originales.</t>
  </si>
  <si>
    <t>Rehabilitación de Trotapistas, en los deportivos Ceylán, Xochinahuac y Azcapotzalco.</t>
  </si>
  <si>
    <t>Rehabilitación de Cinco Centros de Atención Social.</t>
  </si>
  <si>
    <t>Construcción de Centro de Desarrollo Comunitario, en la  Colonia el Arenal.</t>
  </si>
  <si>
    <t>Ampliación y Rehabilitación de Centros de Capacitación para el manejo de Residuos Sólidos.</t>
  </si>
  <si>
    <t>Rehabilitación de Ciclovía en las Colonias Arenal, Tlatilco y Ampliación del Gas y en la Avenida Ferrocarriles Nacionales.</t>
  </si>
  <si>
    <t>Ampliación y Rehabilitación al Centro de Atención de Respuesta a Emergencias. (Protección Civil).</t>
  </si>
  <si>
    <t>Rehabilitación  de Vialidades en las colonias Santa Bárbara, San Antonio y Ampliación del Gas.</t>
  </si>
  <si>
    <t>Se realizarán: Trabajos preliminares, Cimentación, Pisos, Muros, Losa, Acabados en Pisos, Instalación Eléctrica, Instalación Hidráulica, Instalación Sanitaria, Cancelería, Escalera, Elevador, Instalaciones Fijas de Voz y Datos, Cisterna, Equipamiento de rayos X, Acabados en Muros, Carpintería, Instalaciones contra Incendios e Instalaciones de rayos X.
Fecha inicio: 01-Octubre-2016
Fecha fin: 31-Marzo-2017
Lozalización:Calle Liberato Lara s/n, Esq. Gral. Joaquín Amaro, Colonia Ampliación San Pedro Xalpa, Delegación Azcapotzalco.</t>
  </si>
  <si>
    <t>Se realizará rehabilitación en 2 (INM); cuyos trabajos consistirán en 1)Museo de los Pueblos Originales: Sustitución de plafones tipo panel, muebles de baño, colocación de loseta cerámica, pintura en general interior, exterior y rejas, suministro y colocación de bomba de agua, Instalación Eléctrica, Instalación de luminarias,construcción de baños, construcción de áreas para vestidores. 2)Museo de Azcapotzalco: Plafones tipo panel, sustitución de tazas, mingitorios y conexiones, colocación de loseta cerámica, pintura en general interior, exterior y rejas, Instalación eléctrica, cambio de luminarias, construcción de losa concreto, estructura con iluminación en área del foro.
Fecha inicio: 01-Octubre-2016
Fecha fin: 31-Julio-2017
Lozalización: Museo de los Pueblos Originales y Museo de Azcapotzalco, dentro del perímetro Delegacional.</t>
  </si>
  <si>
    <t>Se realizará la ampliación de 1 (INM)  en las Instalaciones del Campamento Mecoaya, trabajos consistentes en: Preliminares, Cimentación, Estructura de Concreto, Muros, Instalación Eléctrica, Instalación Hidrosanitaria, Muebles de baño, Acabados en Muros, Acabados en Piso, Herrería, Cancelería, Carpintería, Acabado Exterior y Escaleras de Concreto.
Fecha inicio: 01-Octubre-2016
Fecha fin: 31-Mayo-2017
Lozalización: Mecoaya No. 111 Col. San Marcos C.P.02020 Delegación Azcapotzalco</t>
  </si>
  <si>
    <t>Se realizarán trabajos en 2000 (ML): Trazo y nivelación para desplante de estructura para obra hidráulica, con equipo de topografía, incluye materiales para señalamiento, Corte con sierra en pavimento de concreto asfáltico, Demolición por medios mecánicos de pavimento de concreto asfáltico, Excavación por medios mecánicos,  suministro y colocación de costales de plástico llenos de tepetate para represas de control de agua, cama de arena para asiento de ductos, Suministro e Instalación de tubo de polietileno de alta densidad, Suministro, Instalación y pruebas de toma domiciliaria, Atraque de concreto hidráulico. Desinfección de tubería con hipoclorito de calcio granular y agua, Carpeta de concreto asfáltico en agregado de 19mm 
Fecha inicio: 01-Octubre-2016
Fecha fin: 30-Junio-2017
Lozalización: Colonias Santa Cruz Acayucan, Providencia, Ex Hacienda el Rosario, Nueva España y Unidad Habitacional el Rosario, dentro del Perímetro Delegacional.</t>
  </si>
  <si>
    <t>Se realizará rehabilitación en 3 (DEP) cuyos trabajos consisten en: preliminares, Terracerías, Rehabilitación de Guarnición (Bordillo),  rehabilitación de pista con sustitución de arcilla, acabados e instalación hidráulica.
Fecha inicio: 01-Octubre-2016
Fecha fin: 31-Julio-2017
Lozalización: Deportivos Ceylán, Xochinahuac y Azcapotzalco, ubicados dentro del Perímetro Delegacional.</t>
  </si>
  <si>
    <t>Se realizará rehabilitación a 5 (INM), los trabajos consistirán en: Suministro y colocación de muebles de baño, Suministro y colocación de plafones de tablaroca, Suministro y colocación de loseta cerámica, acabados (pintura esmalte), suministro y aplicación pintura vinílica en interior y exterior, instalaciones eléctricas, suministro y colocación de luminarias, losa de concreto,  carpintería (puertas), preliminares, impermeabilizante, cimentación, muros de concreto, cancelería (ventanas) y acabados 
Fecha inicio: 01-Octubre-2016
Fecha fin: 31-Marzo-2017
Lozalización:Centro de Atención a Personas Discapacitadas, Centro Integral a las Adicciones, Casa para el Adulto Mayor, Casa de Emergencia para Mujeres Victimas de Maltrato, Módulo de Atención a Jóvenes de Azcapotzalco, ubicados dentro del Perímetro Delegacional</t>
  </si>
  <si>
    <t>Se realizará la construcción de 1 (INM); los trabajos consistirán en: Preliminares, Cimentación, Estructura de Concreto, Muros, Instalación Eléctrica, Instalación Sanitaria, Muebles de Baño, Acabados, Cancelería, Herrería, Escalera e Instalación de Gas.
Fecha inicio: 01-Octubre-2016
Fecha fin: 30-Septiembre-2017
Lozalización: Colonia el Arenal, dentro del Perímetro Delegacional.</t>
  </si>
  <si>
    <t>Se realizará ampliación y rehabilitación en 16 (INM) cuyos trabajos consisten en: trabajos Preliminares, Cimentación, Pisos, Muros, Losa, Acabados, Instalación Eléctrica, Instalación Hidráulica (salidas)
Fecha inicio: 01-Octubre-2016
Fecha fin: 30-Junio-2017
Lozalización: En Bodegas dentro del Perímetro de la Delegación: 1) Bodega de Limpia Camarones, 2) Bodega de Limpia Clavería, 3) Bodega de Limpia Infonavit el Rosario, 4) Bodega de Limpia Industrial Vallejo, 5) Bodega de Limpia Nueva Santa María, 6) Campamento Pro Hogar, 7) Bodega de Limpia Rafael Alducin, 8) Bodega de Limpia Reynosa, 9) Bodega de Limpia Santa Inés, 10) Bodega de Limpia Ahuehuetes, 11) Bodega de Limpia Pro Hogar, 12) Bodega Rafael Buelna, 13) Bodega Bajo Puente, 14) Bodega Sector VI y Sector II, 15) Bodega Arbolado y 16) Dirección de Parques y Jardines.</t>
  </si>
  <si>
    <t>Se realizará rehabilitación en Meta 1; 4 (ESP) ejecutando trabajos en Meta 2; 5,520 (CLV mts) de ciclovías, donde se realizarán trabajos de: pavimentación asfáltica, suministro y colocación de vieletas, señalamiento horizontal y vertical, suministro y colocación de luminarias, bici-estacionamiento (a base de herrería de 5ml).
Fecha inicio: 01-Octubre-2016
Fecha fin: 30-Junio-2017
Lozalización: En las colonias Arenal, Tlatilco, Ampliación del Gas y en Av. Ferrocarriles Nacionales, dentro del Perímetro Delegacional.</t>
  </si>
  <si>
    <t>Se realizará ampliación y rehabilitación en 1(INM); los trabajos consistirán en: Preliminares, Cimentación, Pisos, Muros, Estructura metálica, Instalación Eléctrica, Instalación Hidráulica, Instalación Sanitaria (incluye Muebles de Baño), Cancelería.
Fecha inicio: 01-Octubre-2016
Fecha fin: 30-Septiembre-2017
Lozalización: Calle Manuel Salazar No. 10, Colonia La Providencia, Delegación Azcapotzalco.</t>
  </si>
  <si>
    <t>Se realizará rehabilitación en vialidades en 24,564 (M2); cuyos trabajos consisten en renivelación de brocales, fresado, relleno con tepetate, mejoramiento de base - subbase, aplicación de riego de liga e impregnación y colocación de carpeta asfáltica.
Fecha inicio: 01-Octubre-2016
Fecha fin: 30-Junio-2017
Lozalización: En las colonias Santa Bárbara, San Antonio y Ampliación del Gas, Ubicadas dentro del Perímetro Delegacional.</t>
  </si>
  <si>
    <t>Rehabilitación de la Carpeta Asfáltica</t>
  </si>
  <si>
    <t>Recursos Federales-
 Provisiones Salariales y Económicas-Proyectos de Desarrollo Regional III-
 2016-Liquida de Principal 
5.M.Q.6.3.</t>
  </si>
  <si>
    <t>Rehabilitación a Escuelas Públicas</t>
  </si>
  <si>
    <t>Se realizará rehabilitación de la carpeta asfáltica en 27,290 m2, con trabajos consistentes en renivelación de brocales, fresado, relleno con tepetate, mejoramiento de base - subbase, aplicación de riego de liga e impregnación y colocación de carpeta asfáltica.
Fecha inicio: 09-Noviembre-2016
Fecha fin: 31-Diciembre-2016
Lozalización: Vialidades de la Unidad Habitacional el Rosario, dentro del Perímetro Delegacional.</t>
  </si>
  <si>
    <t>Rehabilitación del Parque Tezozomoc</t>
  </si>
  <si>
    <t>Se llevará a cabo la Rehabilitación del Parque Tezozomoc 1 (PAR), donde se efectuarán trabajos en canchas de usos múltiples, cubierta tipo velaria, jardinería, construcción de caseta de vigilancia, rehabilitación de instalación hidraúlica en lago, instalación de módulos de juegos infantiles, rehabilitación de piso en acceso y obeliscos, rehabilitación de fuente, rehabilitación de centro cultural "la hormiguita", rehabilitación de andadores, aplicación de asfalto en estacionamiento, rehabilitación de módulos sanitarios, construcción de contenedor para RSU y colocar luminarias.
Fecha inicio: 01-Diciembre-2016
Fecha fin: 31-Diciembre-2017
Lozalización: Parque Tezozomoc, dentro del perímetro Delegacional</t>
  </si>
  <si>
    <t>Se llevará a cabo la Rahabilitación de tres escuelas Públicas, con trabajos de: Aplicar impermiabilizante, remplazar Instalaciones Eléctricas que incluyen tuberías, cableado, registro y luminarias, reconstrucción de Instalaciones Hidrosanitarias, que incluyen tuberías, registros y bajadas, Rahabilitar muros con resane y aplicación de pintura vinílica.
Fecha inicio: 01-Junio-2016
Fecha fin: 30-Diciembre-2016
Lozalización:  1) Secundaria No. 55 "República del Salvador",2) Escuela Secundaria No. 143 "Ermilo Abreu Gómez" 3) Escuela Primaria Mártires del Agrarismo, todas dentro del perímetro delegacional.</t>
  </si>
  <si>
    <t>Recursos Federales-Proyectos de
 Desarrollo Regional (4)
 5.M.Y.6.3.</t>
  </si>
  <si>
    <t>Rehabilitación y ampliación de alumbrado público en la Unidad Habitacional El Rosario.</t>
  </si>
  <si>
    <t>Para los Proyectos de Programa de Fortalecimiento Financiero IV (FORTALECIMIENTO FINANCIERO)  5.M.G.6.3. se tienen convenios de Multianualidad</t>
  </si>
  <si>
    <t>Los Proyectos del Fondo Recursos Federales-Proyectos de Desarrollo Regional (4)
 5.M.Y.6.3. se tienen convenios de Multianualidad</t>
  </si>
  <si>
    <t>Adquisición de vehículos para servicios públicos.</t>
  </si>
  <si>
    <t>Adquisición de vehículos para servicios administrativos</t>
  </si>
  <si>
    <t>Se rehabilitará y ampliará el alumbrado público en la Unidad Habitacional El Rosario de 1,489 (LUM), donde se efectuarán trabajos de Preliminares, Líneas de Alimentación, Suministro e Instalación de Luminarias sustitutas con Tecnología de  LEDS, Suministro e Instalación de Luminarias nuevas con Tecnología de LEDS y Suministro e Instalación de Luminarias nuevas con Tecnología de LEDS de empotrar.
Fecha inicio: 01-Diciembre-2016
Fecha fin: 30-Junio-2017
Lozalización: Unidad Habitacional El Rosario</t>
  </si>
  <si>
    <t>Adquisición de  8 vehículos tipo sedán de cuatro puertas con cajuela.</t>
  </si>
  <si>
    <t>Recursos Federales-Participaciones a Entidades Federativas y Municipios-Participaciones en Ingresos Federales-2016
(5.O.1.6.1. Líquida)</t>
  </si>
  <si>
    <t>Adquisición de maquinaria para construcción.</t>
  </si>
  <si>
    <t>Compra de: 2 Maquinas pintarayas, retroexcavadora 420f, 1 Martillo para retroexcavadora 420f, 6 Apisonadores de impacto tipo bailarina de 4 tiempos accionada por motor de gasolina de 2.4 hp, 3 Cortadoras de concreto,  3  Revolvedoras para concreto de un  saco, olla de acero, capacidad de mezcla 255lts, motor honda 13 hp, con valeros en el sistema de rodamiento (reforzado), 4 cortadoras para concreto 19 pulgadas a 18 pulgadas motor honda 13 hp, 2 rodillos compactador vibratorio para bacheo, motor honda 8 hp profundidad de compactación 10 cm , peso 524 kg, frecuencia de vibracion 4,400 vpm, 1 pretrolizadora strata  funcionamiento hidrostáticos, monitor digital para sistema de riego, barra de riego duo-flo,  sistema de calentamiento, 1  máquina barredora autopropulsada con cepillo horizontal rotativo y 1 BOBCAT S185</t>
  </si>
  <si>
    <t>Para adquisición de 2 camionetas estacas de 3 y media toneladas de capacidad, 1 camión tipo estacas con capacidad de 3 y media toneladas, 1 camioneta tipo estacas de 3 y media toneladas de capacidad, 1 camioneta tipo estacas de 3.5 toneladas de capacidad, motor a gasolina de 6 cilindros, 3 camionetas pick up con capacidad de 1.5 toneladas y 24 camionetas pick up con capacidad de 750 kg,  3  camiones recolectores con compactador de basura con capacidad de 10 yardas cúbicas traseras. 10 camiones tipo volteo de 7 metros cúbicos, 3 camiones con brazo hidráulico de 13 metros de alto, 4 camiones de redilas con capacidad de 2.5 toneladas, 2 camiones de redilas con capacidad de 5 metros cúbicos y 1 pipa para agua tratada con capacidad de 10 metros cúbicos.</t>
  </si>
  <si>
    <t>Adquisición de 32 Vehículos: 2 camionetas estacas de 3 y media toneladas de capacidad, 1 camión tipo estacas con capacidad de 3 y media toneladas, 1 camioneta tipo estacas de 3 y media toneladas de capacidad, 1 camioneta tipo estacas de 3.5 toneladas de capacidad, motor a gasolina de 6 cilindros, 3 camionetas pick up con capacidad de 1.5 toneladas y 24 camionetas pick up con capacidad de 750 kg. camiones recolectores con compactador de basura con capacidad de 10 yardas cúbicas traseras. 10 camiones tipo volteo de 7 metros cúbicos, 3 camiones con brazo hidráulico de 13 metros de alto, 4 camiones de redilas con capacidad de 2.5 toneladas, 2 camiones de redilas con capacidad de 5 metros cúbicos y 1 pipa para agua tratada con capacidad de 10 metros cúbicos.</t>
  </si>
  <si>
    <t>Recursos Federales-Participaciones a Entidades Federativas y Municipios-Participaciones en Ingresos Federales-2016
(5.O.1.6.3. Líquida de principal)</t>
  </si>
  <si>
    <t xml:space="preserve">Recursos Federales-aportaciones federales para entidades federativas y municipios-Fondo de Aportaciones para el fortalecimiento de los municipios y las demarcaciones territoriales del distrito federal (FORTAMUN)-2012-Líquida de
 remanentes de intereses  (5.P.1.2.6.)
</t>
  </si>
  <si>
    <t>Recursos Federales-aportaciones federales para entidades federativas y municipios-Fondo de Aportaciones para el fortalecimiento de los municipios y las demarcaciones territoriales del distrito federal (FORTAMUN)-2013-Líquida de
 remanentes de intereses (5.P.1.3.6.)</t>
  </si>
  <si>
    <t>Recursos Federales-aportaciones federales para entidades federativas y municipios-Fondo de Aportaciones para el fortalecimiento de los municipios y las demarcaciones
 territoriales del distrito federal (FORTAMUN)-2014-Líquida de remanentes de intereses (5.P.1.4.6.)</t>
  </si>
  <si>
    <t>Recursos Federales-aportaciones federales para entidades federativas y municipios-Fondo de Aportaciones para
 el fortalecimiento de los municipios y las demarcaciones territoriales del distrito federal (FORTAMUN)-2015-Intereses generados
en el periodo Febrero-Junio 2016 de la Cuenta de Principal 2015 (5.P.1.5.4.)</t>
  </si>
  <si>
    <t>Recursos Federales-aportaciones federales para entidades federativas y municipios-Fondo de Aportaciones para el fortalecimiento de los municipios y las demarcaciones territoriales del distrito federal (FORTAMUN)-2015-Remanentes de principal (5.P.1.5.5.)</t>
  </si>
  <si>
    <t xml:space="preserve">Recursos Federales-aportaciones federales para entidades federativas y municipios-Fondo de Aportaciones para el fortalecimiento de los municipios y las demarcaciones territoriales del distrito federal (FORTAMUN)-2015-Líquida de remanentes  de intereses  (5.P.1.5.6.)
</t>
  </si>
  <si>
    <t>PROGRAMA:   Alumbrado público</t>
  </si>
  <si>
    <t>FUENTE DE FINANCIAMIENTO: 5.O.1.6.0 PARTICIPACIONES FEDERALES</t>
  </si>
  <si>
    <t>Fin: Garantizar que el servicio de alumbrado público funciones de manera normal y eficiente en vialidades secundarias, colonias, pueblos y barrios</t>
  </si>
  <si>
    <t>Indice de cobertura</t>
  </si>
  <si>
    <t>Eficacia</t>
  </si>
  <si>
    <t>(total de luminarias atendidas/total de luminarias en la Delegación)*100</t>
  </si>
  <si>
    <t>Trimestral</t>
  </si>
  <si>
    <t>Dirección General de Servicios Urbanos</t>
  </si>
  <si>
    <t>Proposito: Que toda la comunidad de esta Demarcación cuente con el servicio de alumbrado público en sus colonias</t>
  </si>
  <si>
    <t>(Total de Solicitudes atendidas/total de solicitudes ingresadas)*100</t>
  </si>
  <si>
    <t>CESAC</t>
  </si>
  <si>
    <t>Componentes: Presupuesto asignado para el mantenimiento e instalación de luminarias en toda la Demarcación</t>
  </si>
  <si>
    <t>Gasto por Ruta</t>
  </si>
  <si>
    <t>Eficiencia</t>
  </si>
  <si>
    <t>(total ejercido al período/total de bienes y servicios)</t>
  </si>
  <si>
    <t>Actividades: Se realizó el cambio de luminarias, cambiando postes dañados, balastros y cableado</t>
  </si>
  <si>
    <t>(Total de luminarias atendidas/total de colonias en la Delegación)</t>
  </si>
  <si>
    <t>(15,829/24,366)*100 = 64.9%</t>
  </si>
  <si>
    <t>(2,832/8,551)*100= 33.1%</t>
  </si>
  <si>
    <t>(37,471,651.65/ 8,223)= $4,556.93</t>
  </si>
  <si>
    <t>(15,829/111)=  142.6 luminarias por colonia</t>
  </si>
  <si>
    <t>(18,972/25,750)*100=73.67%</t>
  </si>
  <si>
    <t>(850/1,235)*100=68.82%</t>
  </si>
  <si>
    <t>(194,409,602.02/18,972)=$ 10,247.18</t>
  </si>
  <si>
    <t>(18,972/111)= 170.91 luminarias por Colonia</t>
  </si>
  <si>
    <t>PROGRAMA: Recolección de residuos sólidos</t>
  </si>
  <si>
    <t>Fin: Contribuir a la adecuada recolección de basura y limpia con calidad y eficiencia en toda la Demarcación</t>
  </si>
  <si>
    <t>(Total de solicitudes atendidas/Total de solicitudes ingresadas)*100=</t>
  </si>
  <si>
    <t>Propósito : Dar la atención a toda la Demarcación de la recolección de  residuos sólidos para reducir los niveles de contaminación y evitar brotes de infección</t>
  </si>
  <si>
    <t>(Total de toneladas recolectadas/Total de toneladas programadas)*100=</t>
  </si>
  <si>
    <t>Direcciòn General de Servicios Urbanos</t>
  </si>
  <si>
    <t>Componentes: Presupuesto programado para la recolección de basura por medio de las distintas rutas de recolección de basura domiciliaria en la Delegación</t>
  </si>
  <si>
    <t>(Total de ejercido al período/total de rutas atendidas)=</t>
  </si>
  <si>
    <t>Actividades: Recolección de basura por medio de camiones recolectores, carritos con botes de basura y barrido manuel y mecánico</t>
  </si>
  <si>
    <t>(total de toneladas recolectadas/total de rutas atendidas)=</t>
  </si>
  <si>
    <t>(1,363/1,512)*100 = 90.1%</t>
  </si>
  <si>
    <t>(255,317/250,000)*100 = 102%</t>
  </si>
  <si>
    <t>(182,741,365.06 / 46,052)= 3,968.15</t>
  </si>
  <si>
    <t>(255,317/46,052)=5.54</t>
  </si>
  <si>
    <t>(1,875/2,160)*100=86.80%</t>
  </si>
  <si>
    <t>(190486,480.40/78)=$ 3,284,424.66</t>
  </si>
  <si>
    <t>(19,214/78)= 246.33</t>
  </si>
  <si>
    <t>FONDO, CONVENIO O SUBSIDIO:   5.P.1.6.0 Fondo de aportaciones para el Fortalecimiento de los Municipios y de las demarcaciones territoriales del D.F. (FORTAMUN)</t>
  </si>
  <si>
    <t>1.7.1.203.- Pago de vigilancia intramuros y extramuros.</t>
  </si>
  <si>
    <t>1.3.1.204.- Pago de agua potable de los inmuebles de la Delegación, así como de diversos mercados públicos. Pago del suministro de combustible para los camiones recolectores de basura que dan servicio de limpia en su modalidad de barrido manual y mecánico, recolección de residuos sólidos, recolección domiciliaria, recolección especializada de residuos sólidos en toda la demarcación. Pago de energía eléctrica del alumbrado de la demarcación, semáforos, alumbrado decorativo, inmuebles de la Delegación y mercados públicos.</t>
  </si>
  <si>
    <t>FONDO, CONVENIO O SUBSIDIO: 5.P.2.6.0.- Fondo de Aportaciones para el Fortalecimiento de las Entidades Federativas (FAFEF)</t>
  </si>
  <si>
    <t>2.5.1.218.- " "Mantenimiento, conservación y rehabilitación de infraestuctura educativa".- Los trabajos a realizar son: impermeabilización, malla solar, limpieza, retiro de cascajo, resanado y pintura en 31 Escuelas Públicaslas cuáles se encuentran dentro del perímetro Delegacional:
Primarias: 1)Tierra y Libertad, 2)Jesús Sotelo Inclán, 3)Carlos Marx, 4)General Adalberto Tejeda, 5)Estado de Guanajuato, 6)Presidentes de México, 7)Juana Palacios, 8)Mexitli, 9)General César López D., 10)República Mexicana,11) Faja de Oro, 12)Petróleos Mexicanos, 13)Francisco J. Mújica, 14)Tepochcalli, 15)Pablo Neruda. Secundarias: 16)Vicente Riva Palacio Guerrero No.192, 17)Somaya Domit Gemayel No.227,18)Central de Laboratorios y Talleres No.2 Arturo Caballero Zertuche,19)República de Bolivia No.54, 20)196, 21)Venustiano Carranza No.33, 22)Telesecundaria No.71. Jardines de Niños: 23)Tadeo de la Garza, 24)Rudyard Kipling, 25)Reino Unido, 26)Angelina Juárez Abaunza, 27)Saltillo, 28)Silvina Jardon, 29)Jaime Torres Bodet, 30)Pipilplan y 31)Ernestina Lataur Oronos.</t>
  </si>
  <si>
    <t xml:space="preserve">2.2.1.219 "Mantenimiento, rehabilitación y conservaciòn de imagen urbana".- Se llevará a cabo mantenimiento, conservación y rehabilitación del Parque Tezozomoc, cuyos trabajos consisten en: rehabilitar los Invernaderos con mayor altura y ventilación, que contará con estructura metálica a base de perfiles galvanizados, cubierta de polietileno calibre 600 con protector de rayos ultravioleta incluido, sistema de fijación para la membrana y malla antiáfidos, sistema de riego por goteo y aspersión, sistema de almacenaje y bombeo de agua de riego, sistema de iluminación. Construcción de baños secos para trabajadores y público asistente, rehabilitación de platabandas, Construcción de aula de capacitación, área de composteo, Construcción de Bodega y Construcción de Cisterna. </t>
  </si>
  <si>
    <t>FONDO, CONVENIO O SUBSIDIO: 5.P.6.6.0.  Fondo de Aportaciones para la Infraestructura Social  (FAIS)</t>
  </si>
  <si>
    <t>2.2.3.222 Mantenimiento, Conservación y Rehabilitación de Infraestructura de Agua Potable en Colonias dentro del perímetro de la Demarcación.- Se realizaron trabajos de Rehabilitación de la Infraestructura del agua potable en 3,422 ML. Los trabajos consistieron en: Trazo y nivelación para desplante de estructura para obra hidráulica, con equipo de topografía, incluye materiales para señalamiento, Corte con sierra en pavimento de concreto asfáltico, Demolición por medios mecánicos de pavimento de concreto asfáltico, Excavación por medios mecánicos, Relleno de zanja con tepetate, acarreo de material fino granular, acarreo de material de demolición, suministro y colocación de costales de plástico llenos de tepetate para represas de control de agua, cama de arena para asiento de ductos, Suministro e Instalación de tubo de polietileno de alta densidad, Suministro, Instalación y pruebas de toma domiciliaria, Atraque de concreto hidráulico, carrete largo de fierro, Tapa ciega de fierro fundido, Codo de fierro fundido, Junta Gibault, Cruz de fierro fundido, Te de fierro fundido, Válvula de compuerta Vástago, Construcción de caja tipo 3-3-B, Suministro e Instalación de stubend de polietileno de alta densidad, Prueba hidrostática para tubo de 101 mm de diámetro, Desinfección de tubería con hipoclorito de calcio granular y agua, Carpeta de concreto asfáltico en agregado de 19mm y asfalto. estos trabajos se ejecutaron en las Colonias:  Barrio Coltongo, Coltongo, Santa Cruz de las Salinas, San Andrés de las Salinas, Ampliación San Pedro Xalpa, Santiago Ahuizotla, Pueblo San Andrés y Barrio San Andrés.</t>
  </si>
  <si>
    <t>2.1.3.206 Mantenimiento, Conservación y Rehabilitación del Sistema de Drenaje en Colonias dentro del perìmetro de la Demarcación.- Se realizó el mantenimiento del Sistema de Drenaje de 3.8 KIL, cuyos trabajos consistieron en:  trazo, nivelación, corte de pavimento, demolición de pavimento, excavación, carga y traslado de material producto de demolición y de la excavación, introducción de tubería, relleno, compactación y pavimentación en las Colonias: Santiago Ahuizotla, Ampliación San Pedro Xalpa, Tierra Nueva.</t>
  </si>
  <si>
    <t xml:space="preserve">FONDO, CONVENIO O SUBSIDIO: 5.M.R.6.3. Fondo para el Fortalecimiento  de la Infraestructura Estatal y Municipal (FORTALECE)   </t>
  </si>
  <si>
    <t>2.5.1.218.-"Mantenimiento, conservación y rehabilitación de infraestuctura educativa".- Se llevó a cabo el Proyecto "Rehabilitación a Escuelas Públicas", en donde se ejecutó Rehabilitación de tres escuelas Públicas, con trabajos de: Aplicación de  impermeabilizante, remplazar instalaciones eléctricas que incluyen tuberías, cableado, registro y luminarias, reconstrucción de Instalaciones Hidrosanitarias, que incluyen tuberías, registros y bajadas, Rahabilitar muros con resane y aplicación de pintura vinílica. El domicilio y las Escuelas donde se efectuó este Proyecto son las siguientes: 1) Secundaria No. 55 "República del Salvador", Norte  87 y Aspiros, Colonia Sindicato Mexicano de Electricistas. 2) Escuela Secundaria No. 143 "Ermilo Abreu Gómez", ubicada en Avenida Manuel Salazar y Prolongación Francisco Sarabia, Colonia Providencia. 3) Escuela Primaria Mártires del Agrarismo, con dirección en Calzada San Isidro y Francita, Colonia Petrolera.</t>
  </si>
  <si>
    <t>FONDO, CONVENIO O SUBSIDIO:  5.M.G.6.3. Programa de Fortalecimiento Financiero IV (FORTALECIMIENTO FINANCIERO)</t>
  </si>
  <si>
    <t>Se realizarán los siguientes Proyectos:</t>
  </si>
  <si>
    <t>2.2.1.213.-"Construcción y ampliación de edificios públicos". Se realizarán los siguientes proyectos:
a)Ampliación de las Instalaciones del Campamento Mecoaya. Se realizará la ampliación de 1 inmueble en las Instalaciones del Campamento Mecoaya, trabajos consistentes en: Preliminares, Cimentación, Estructura de Concreto, Muros, Instalación Eléctrica, Instalación Hidrosanitaria, Muebles de baño, Acabados en Muros, Acabados en Piso, Herrería, Cancelería, Carpintería, Acabado Exterior, Voz y Datos y Escaleras de Concreto. 
b)Ampliación y rehabilitación de Centros de Capacitación para el manejo de Residuos Sólidos. Se realizará ampliación y rehabilitación en 16 Inmuebles, cuyos trabajos consisten en: trabajos Preliminares, Cimentación, Pisos, Muros, Losa, Acabados, Instalación Eléctrica, Instalación Hidráulica (salidas), Instalación Sanitaria en las bodegas:1) Bodega de Limpia Camarones, 2) Bodega de Limpia Clavería, 3) Bodega de Limpia Infonavit el Rosario, 4) Bodega de Limpia Industrial Vallejo, 5) Bodega de Limpia Nueva Santa María, 6) Campamento Pro Hogar, 7) Bodega de Limpia Rafael Alducin, 8) Bodega de Limpia Reynosa, 9) Bodega de Limpia Santa Inés, 10) Bodega de Limpia Ahuehuetes, 11) Bodega de Limpia Pro Hogar, 12) Bodega Rafael Buelna, 13) Bodega Bajo Puente, 14) Bodega Sector VI y Sector II, 15) Bodega Arbolado y 16) Dirección de Parques y Jardines.
c)Ampliación y Rehabilitación al Centro de Atención de Respuesta a Emergencias de Protección Civil. El inmueble está ubicado en la calle Manuel Salazar No. 10, Colonia La Providencia, Delegación Azcapotzalco. Se realizará ampliación y rehabilitación, los trabajos consistirán en: Preliminares, Cimentación, Pisos, Muros, Estructura metálica, Instalación Eléctrica, Instalación Hidráulica, Instalación Sanitaria (incluye Muebles de Baño), cancelería.</t>
  </si>
  <si>
    <t>2.2.1.218.- "Mantenimiento, conservaciòn y rehabilitación en vialidades secundarias. Este Proyecto se llevará a cabo en las colonias Santa Bárbara, San Antonio y Ampliación del Gas, ubicadas dentro del Perímetro Delegacional, en donde se realizará la rehabilitación en vialidades en 24,564 M2, cuyos trabajos consisten en renivelación de brocales, fresado, relleno con tepetate, mejoramiento de base - subase, aplicación de riego de liga e impregnación y colocación de carpeta asfáltica.</t>
  </si>
  <si>
    <t>2.2.1.219.- "Mantenimiento, rehabilitación  y conservación de imagen urbana". Se llevará a cabo la rehabilitación de Ciclovías en las colonias Arenal, Tlatilco, Ampliación del Gas y en Av. Ferrocarriles Nacionales, realizando trabajos de: pavimentación asfáltica, suministro y colocación de vieletas, señalamiento horizontal y vertical, suministro y colocación de luminarias, bici-estacionamiento (a base de herrería de 5ml).</t>
  </si>
  <si>
    <t>2.2.3.222.- "Mantenimiento, conservaciòn y rehabilitación de infraestructura de agua potable". Se ejecutá el proyecto "Rehabilitación del Sistema de Distribución de Agua Potable" en las colonias Santa Cruz Acayucan, Providencia, Exhacienda el Rosario, Nueva España y Unidad Habitacional el Rosario, dentro del Perímetro Delegacional. Se realizarán trabajos en 2000 ML: trazo y nivelación para desplante de estructura para obra hidráulica, con equipo de topografía, incluye materiales para señalamiento, Corte con sierra en pavimento de concreto asfáltico, Demolición por medios mecánicos de pavimento de concreto asfáltico, Excavación por medios mecánicos, Relleno de zanja con tepetate, carga y acarreo de material fino granular, carga y acarreo de material de demolición, suministro y colocación de costales de plástico llenos de tepetate para represas de control de agua, cama de arena para asiento de ductos, Suministro e Instalación de tubo de polietileno de alta densidad, Suministro, Instalación y pruebas de toma domiciliaria, Atraque de concreto hidráulico, carrete largo de fierro, Tapa ciega de fierro fundido, Codo de fierro fundido, Junta Gibault, Cruz de fierro fundido, Te de fierro fundido, Válvula de compuerta Vástago, Construcción de caja tipo 3-3-B, Suministro e Instalación de stubend de polietileno de alta densidad, Prueba hidrostática para tubo de 101 mm de diámetro, Desinfección de tubería con hipoclorito de calcio granular y agua, Carpeta de concreto asfáltico en agregado de 19mm y asfalto.</t>
  </si>
  <si>
    <t> 2.3.3.207.- "Construcción y ampliación de Infraestructura de Salud". El nombre del Proyecto es "Ampliación y Equipamiento de una Clínica Comunitaria" ubicada en la calle Liberato Lara s/n, Esq. Gral. Joaquín Amaro, Colonia Ampliación San Pedro Xalpa, Delegación Azcapotzalco. Se realizarán: trabajos preliminares, Cimentación, Pisos, Muros, Losa, Acabados en Pisos, Instalación Eléctrica, Instalación Hidráulica, Instalación Sanitaria, Cancelería, Escalera, Elevador, Instalaciones Fijas de Voz y Datos, Cisterna, Equipamiento de rayos X, Acabados en Muros, Carpintería, Instalaciones contra Incendios e Instalaciones de rayos X.</t>
  </si>
  <si>
    <t>2.4.1.212.-"Mantenimiento, conservaciòn y rehabilitación de espacios deportivos". Se ejecutará la "Rehabilitación de Trotapistas" ubicadas dentro de los deportivos Ceylán, Xochinahuac y Azcapotzalco. Los trabajos consisten en: preliminares, Terracerías, rehabilitación de guarnición (Bordillo),  rehabilitación de pista con sustitución de arcilla, acabados e instalación hidráulica.</t>
  </si>
  <si>
    <t>2.4.2.214.-"Mantenimiento, conservaciòn y rehabilitación de infraestructura cultural". Se llevará a cabo la Rehabilitación de los Museos Azcapotzalco y de los Pueblos Originales, realizando rehabilitación en 2 inmuebles, cuyos trabajos consistirán en 1)Museo de los Pueblos Originales: Sustitución de plafones tipo panel, muebles de baño, colocación de loseta cerámica, pintura en general interior, exterior y rejas, suministro y colocación de bomba de agua, Instalación Eléctrica, Instalación de luminarias, Estructura escénica, construcción de bancas de concreto, suministro y colocación de luminarias en exterior, construcción de baños, construcción de áreas para vestidores. 2)Museo de Azcapotzalco: Plafones tipo panel, sustitución de tazas, mingitorios y conexiones, colocación de loseta cerámica, pintura en general interior, exterior y rejas, Instalación eléctrica, cambio de luminarias, construcción de losa concreto, colocar madera triplay en estrado, área del escenario del foro de actividades, construcción de mesas de concreto área camerinos, instalación de lámparas especiales con sus bases en zonas de exhibición y áreas expositoras, estructura con iluminación en área del foro.</t>
  </si>
  <si>
    <t>2.6.9.227.-"Construcción y ampliación de infraestructura de Desarrollo Social". Se realizará la construcción de Centro de Desarrollo Comunitario en la Colonia el Arenal. Los trabajos consistirán en: preliminares, cimentación, estructura de concreto, muros, instalación eléctrica, instalación sanitaria, muebles de baño, acabados, cancelería, herrería, escalera e instalación de gas.</t>
  </si>
  <si>
    <t>2.6.9.228.-"Mantenimiento, conservación y rehabilitación de infraestructura de Desarrollo social".- Se realizará Rehabilitación de  Centros de Atención Social: Centro de Atención a Personas Discapacitadas, Centro Integral a las Adicciones, Casa para el Adulto Mayor, Casa de Emergencia para Mujeres Victimas de Maltrato, Módulo de Atención a Jóvenes de Azcapotzalco. Los trabajos a realizar consisten en: Suministro y colocación de muebles de baño, Suministro y colocación de plafones de tablaroca, Suministro y colocación de loseta cerámica, acabados (pintura esmalte), suministro y aplicación pintura vinílica en interior y exterior, instalaciones eléctricas, suministro y colocación de luminarias, losa de concreto,  carpintería (puertas), preliminares, impermeabilizante, cimentación, muros de concreto, cancelería (ventanas) y acabados (aplanados).</t>
  </si>
  <si>
    <t>Nota: Para este Fondo se tiene Convenio de Multianualidad 2016 - 2017</t>
  </si>
  <si>
    <t>FONDO, CONVENIO O SUBSIDIO: 5.M.Y.6.3.  Programa de Desarrollo Regional IV</t>
  </si>
  <si>
    <t>2.2.1.219. Rehabilitación del Parque Tezozomoc.- Se llevará a cabo la Rehabilitación del Parque Tezozomoc, donde se efectuarán trabajos en canchas de usos múltiples, cubierta tipo velaria, jardinería, construcción de caseta de vigilancia, rehabilitación de instalación hidraúlica en lago, instalación de módulos de juegos infantiles, rehabilitación de piso en acceso y obeliscos, rehabilitación de fuente, rehabilitación de centro cultural "la hormiguita", rehabilitación de andadores, aplicación de asfalto en estacionamiento, rehabilitación de módulos sanitarios, construcción de contenedor para RSU y colocar luminarias.</t>
  </si>
  <si>
    <t>2.2.4.223. Rehabilitación y ampliación de alumbrado público en la Unidad Habitacional El Rosario.- Se rehabilitará y ampliará el alumbrado público en la Unidad Habitacional El Rosario de 1,489 luminarias, donde se efectuarán trabajos de Preliminares, Líneas de Alimentación, Suministro e Instalación de Luminarias sustitutas con Tecnología de  LEDS, Suministro e Instalación de Luminarias nuevas con Tecnología de LEDS y Suministro e Instalación de Luminarias nuevas con Tecnología de LEDS de empotrar.</t>
  </si>
  <si>
    <t>FONDO, CONVENIO O SUBSIDIO: 5.P.1.6.0 Fondo de aportaciones para el Fortalecimiento de los Municipios y de las demarcaciones territoriales del D.F. (FORTAMUN)</t>
  </si>
  <si>
    <t>GOBERNABILIDAD, SEGURIDAD Y PROTECCIÓN CIUDADANA</t>
  </si>
  <si>
    <t>GOBIERNO</t>
  </si>
  <si>
    <t>ASUNTOS DE ORDEN PÚBLICO Y DE SEGURIDAD INTERIOR</t>
  </si>
  <si>
    <t>POLICÍA</t>
  </si>
  <si>
    <t>SERVICIOS COMPLEMENTARIOS DE VIGILANCIA</t>
  </si>
  <si>
    <t>EFECTIVIDAD, RENDICIÓN DE CUENTAS Y COMBATE A LA CORRUPCIÓN</t>
  </si>
  <si>
    <t>COORDINACIÓN DE LA POLÍTICA DE GOBIERNO</t>
  </si>
  <si>
    <t>PRESIDENCIA/GUBERNATURA</t>
  </si>
  <si>
    <t>COORDINACIÓN DE POLÍTICAS</t>
  </si>
  <si>
    <t>SERVICIO</t>
  </si>
  <si>
    <t>OTROS SERVICIOS GENERALES</t>
  </si>
  <si>
    <t xml:space="preserve">OTROS </t>
  </si>
  <si>
    <t>APOYO ADMINISTRATIVO</t>
  </si>
  <si>
    <t>TRÁMITE</t>
  </si>
  <si>
    <t>HABITABILIDAD Y SERVICIOS, ESPACIOS PÚBLICOS E INFRAESTRUCTURA</t>
  </si>
  <si>
    <t>DESARROLLO SOCIAL</t>
  </si>
  <si>
    <t>VIVIENDA Y SERVICIOS A LA COMUNIDAD</t>
  </si>
  <si>
    <t>URBANIZACIÓN</t>
  </si>
  <si>
    <t>MANTENIMIENTO, CONSERVACIÓN Y REHABILITACIÓN DE INFRAESTRUCTURA COMERCIAL</t>
  </si>
  <si>
    <t>INMUEBLE</t>
  </si>
  <si>
    <t>EQUIDAD E INCLUSIÓN SOCIAL PARA EL DESARROLLO HUMANO</t>
  </si>
  <si>
    <t xml:space="preserve">EDUCACIÓN </t>
  </si>
  <si>
    <t>EDUCACIÓN  BÁSICA</t>
  </si>
  <si>
    <t>MANTENIMIENTO, CONSERVACIÓN Y REHABILITACIÓN DE INFRAESTRUCTURA EDUCATIVA</t>
  </si>
  <si>
    <t>HABITABILIDAD Y SERVICIOS, ESPACIO PÚBLICO E INFRAESTRUCTURA</t>
  </si>
  <si>
    <t>MANTENIMIENTO, REHABILITACIÓN Y CONSERVACIÓN DE  IMAGEN URBANA</t>
  </si>
  <si>
    <t>ESPACIO PÚBLICO</t>
  </si>
  <si>
    <t>FONDO, CONVENIO O SUBSIDIO: 5.P.6.6.0.  Fondo de Aportaciones para la Infraestructura Social  FAIS</t>
  </si>
  <si>
    <t>PROTECCIÓN AMBIENTAL</t>
  </si>
  <si>
    <t>ORDENACIÓN DE AGUAS RESIDUALES, DRENAJE Y ALCANTARILLADO</t>
  </si>
  <si>
    <t>MANTENIMIENTO, CONSERVACIÓN Y REHABILITACIÓN AL SISTEMA DE DRENAJE</t>
  </si>
  <si>
    <t>KILOMETRO</t>
  </si>
  <si>
    <t>ABASTECIMIENTO DE AGUA</t>
  </si>
  <si>
    <t>MANTENIMIENTO, CONSERVACIÓN Y REHABILITACIÓN DE INFRAESTRUCTURA DE AGUA POTABLE</t>
  </si>
  <si>
    <t>METRO</t>
  </si>
  <si>
    <t xml:space="preserve">FONDO, CONVENIO O SUBSIDIO: 5.M.R.6.3. Fondo para el Fortalecimiento de la Infraestructura Estatal y Municipal (FORTALECE)   </t>
  </si>
  <si>
    <t>FONDO, CONVENIO O SUBSIDIO: 5.M.G.6.3. Programa de Fortalecimiento Financiero IV (FORTALECIMIENTO FINANCIERO)</t>
  </si>
  <si>
    <t>SALUD</t>
  </si>
  <si>
    <t>GENERACIÓN DE RECURSOS PARA LA SALUD</t>
  </si>
  <si>
    <t>CONSTRUCCIÓN Y AMPLIACIÓN DE INFRAESTRUCTURA DE SALUD</t>
  </si>
  <si>
    <t>RECREACIÓN, CULTURA Y OTRAS MANIFESTACIONES SOCIALES</t>
  </si>
  <si>
    <t>DEPORTE Y RECREACIÓN</t>
  </si>
  <si>
    <t>MANTENIMIENTO,CONSERVACIÓN Y REHABILITACIÓN DE ESPACIOS DEPORTIVOS</t>
  </si>
  <si>
    <t>CULTURA</t>
  </si>
  <si>
    <t>MANTENIMIENTO,CONSERVACIÓN Y REHABILITACIÓN DE INFRAESTRUCTURA CULTURAL</t>
  </si>
  <si>
    <t>PROTECCIÓN SOCIAL</t>
  </si>
  <si>
    <t>OTROS DE SEGURIDAD SOCIAL Y ASISTENCIA SOCIAL</t>
  </si>
  <si>
    <t>CONSTRUCCIÓN Y AMPLIACIÓN DE INFRAESTRUCTURA DE DESARROLLO SOCIAL</t>
  </si>
  <si>
    <t>MANTENIMIENTO, CONSERVACIÓN Y REHABILITACIÓN DE INFRAESTRUCTURA DE DESARROLLO SOCIAL</t>
  </si>
  <si>
    <t>CONSTRUCCIÓN Y AMPLIACIÓN DE EDIFICIOS PÚBLICOS</t>
  </si>
  <si>
    <t>MANTENIMIENTO, CONSERVACIÓN Y REHABILITACIÓN EN VIALIDADES SECUNDARIAS</t>
  </si>
  <si>
    <t>M2</t>
  </si>
  <si>
    <t>Nota: Para este Fondo se tiene convenio de Multianualidad 20169-2017, por lo que el cumplimiento de Metas físicas se verán reflejadas al 100% en 2017</t>
  </si>
  <si>
    <t xml:space="preserve">B)  No existe diferencia en el Presupuesto ejercido respecto al devengado </t>
  </si>
  <si>
    <t>JUSTICIA</t>
  </si>
  <si>
    <t>DERECHOS HUMANOS</t>
  </si>
  <si>
    <t>ACCIONES EN PRO DE LA IGUALDAD DE GÉNERO</t>
  </si>
  <si>
    <t>ASUNTO</t>
  </si>
  <si>
    <t>SERVICIOS COMUNALES</t>
  </si>
  <si>
    <t>SANIDAD ANIMAL</t>
  </si>
  <si>
    <t>SERVICIOS FUNERARIOS</t>
  </si>
  <si>
    <t>APOYO</t>
  </si>
  <si>
    <t>FOMENTO DE ACTIVIDADES DEPORTIVAS Y RECREATIVAS</t>
  </si>
  <si>
    <t>EVENTO</t>
  </si>
  <si>
    <t>CONSTRUCCIÓN Y AMPLIACIÓN DE INFRAESTRUCTURA CULTURAL</t>
  </si>
  <si>
    <t>PROMOCIÓN DE ACTIVIDADES CULTURALES</t>
  </si>
  <si>
    <t>APOYO A LA EDUCACIÓN</t>
  </si>
  <si>
    <t>PERSONA</t>
  </si>
  <si>
    <t>OTROS GRUPOS VULNERABLES</t>
  </si>
  <si>
    <t>SERVICIOS COMPLEMENTARIOS DE APOYO SOCIAL A ADULTOS MAYORES</t>
  </si>
  <si>
    <t>OPERACIÓN DE CENTROS DE DESARROLLO INFANTIL EN DELEGACIONES</t>
  </si>
  <si>
    <t>SERVICIO Y AYUDA DE ASISTENCIA SOCIAL</t>
  </si>
  <si>
    <t>DESARROLLO ECONÓMICO</t>
  </si>
  <si>
    <t>ASUNTOS ECONÓMICOS, COMERCIALES Y LABORALES EN GENERAL</t>
  </si>
  <si>
    <t>ASUNTOS LABORALES GENERALES</t>
  </si>
  <si>
    <t>FOMENTO AL EMPLEO</t>
  </si>
  <si>
    <t>APOYO A LA PREVENCIÓN DEL DELITO</t>
  </si>
  <si>
    <t>PROTECCIÓN CIVIL</t>
  </si>
  <si>
    <t>GESTIÓN INTEGRAL DEL RIESGO EN MATERIA DE PROTECCIÓN CIVIL</t>
  </si>
  <si>
    <t>ACCIÓN</t>
  </si>
  <si>
    <t>DESARROLLO ECONÓMICO SUSTENTABLE</t>
  </si>
  <si>
    <t>PROTECCIÓN DE LA DIVERSIDAD BIOLÓGICA Y DEL PAISAJE</t>
  </si>
  <si>
    <t>OPERACIÓN DE VIVEROS EN DELEGACIONES</t>
  </si>
  <si>
    <t>PLANTA</t>
  </si>
  <si>
    <t>ASUNTOS ECONÓMICOS Y COMERCIALES EN GENERAL</t>
  </si>
  <si>
    <t>REORDENAMIENTO DE LA VÍA PÚBLICA CON ENFOQUE DE DESARROLLO ECONÓMICO</t>
  </si>
  <si>
    <t>COMERCIANTE</t>
  </si>
  <si>
    <t>OTRAS INDUSTRIAS Y OTROS ASUNTOS ECONÓMICOS</t>
  </si>
  <si>
    <t>OTROS ASUNTOS ECONÓMICOS</t>
  </si>
  <si>
    <t>APOYO A MYPES</t>
  </si>
  <si>
    <t>EMPRESA</t>
  </si>
  <si>
    <t>ORDENACIÓN DE DESECHOS</t>
  </si>
  <si>
    <t>RECOLECCIÓN DE RESIDUOS SÓLIDOS</t>
  </si>
  <si>
    <t>TONELADA</t>
  </si>
  <si>
    <t>PROTECCIÓN DE LA DIVERSIDAD BIOLÓGICA Y EL PAISAJE</t>
  </si>
  <si>
    <t>MANTENIMIENTO DE ÁREAS VERDES</t>
  </si>
  <si>
    <t>SERVICIO DE PODA DE ÁRBOLES</t>
  </si>
  <si>
    <t>PIEZA</t>
  </si>
  <si>
    <t>BALIZAMIENTO EN VIALIDADES</t>
  </si>
  <si>
    <t>MANTENIMIENTO, CONSERVACIÓN Y REHABILITACIÓN A EDIFICIOS PÚBLICOS</t>
  </si>
  <si>
    <t>MANTENIMIENTO, CONSERVACIÓN Y REHABILITACIÓN DE BANQUETAS</t>
  </si>
  <si>
    <t>SEÑALAMIENTO EN VIALIDADES</t>
  </si>
  <si>
    <t>ALUMBRADO PÚBLICO</t>
  </si>
  <si>
    <t>LUMINARIA</t>
  </si>
  <si>
    <t>MANTENIMIENTO, CONSERVACIÓN Y REHABILITACIÓN PARA UNIDADES HABITACIONALES Y VIVIENDA</t>
  </si>
  <si>
    <t>OPERACIÓN DE PANTEONES PÚBLICOS</t>
  </si>
  <si>
    <t>Nota: Para las actividades 312 232 "Fomento al empleo" y 393 201 "Apoyo a Mypes" se realizó la Adecuación Programática de Metas No. AP00002263 de fecha 14 de Julio (Se ampliaron las Metas físicas)</t>
  </si>
  <si>
    <t>1</t>
  </si>
  <si>
    <t>2</t>
  </si>
  <si>
    <t>4</t>
  </si>
  <si>
    <t>201</t>
  </si>
  <si>
    <t>Asunto</t>
  </si>
  <si>
    <t>Objetivo: Promover la Igualdad de género con todos los habitantes de la demarcación</t>
  </si>
  <si>
    <t>Se realizó la jornada por los Derechos de la Mujer con actividades culturales para reflexionar sobre la condición de género, donde participaron aproximadamente 5,100 personas.</t>
  </si>
  <si>
    <t>Dentro de esta jornada se incluyó el Festival “Amor sin Violencia”, realizado el 14 de febrero en el Jardín Hidalgo. También se llevaron a cabo la “Semana de la Mujer” y el “Festival por la Lucha de los Derechos de la Mujer” en el mes de marzo, en los cuales se realizaron 235 mastografías a mujeres chintololas, asimismo se implementó una campaña informativa que incluyó la entrega de trípticos que fueron repartidos tanto en la explanada delegacional como en diversos espacios públicos de la Delegación, con el fin de promover la igualdad de género entre la comunidad chintolola.</t>
  </si>
  <si>
    <t>Asimismo se llevaron a cabo 11 conversatorios con mujeres trabajadoras de todas las Direcciones Generales de la Delegación, con el propósito de conocer su ambiente laboral y enfatizar sobre sus derechos.</t>
  </si>
  <si>
    <t xml:space="preserve">Se desarrolló la Carrera Atlética de 5 kilómetros por los Derechos de la Mujer, a la cual se inscribieron 300 corredoras y corredores. </t>
  </si>
  <si>
    <t>Con el propósito de luchar contra la violencia de género y el derecho a la igualdad y la no discriminación, se realizaron en la Explanada de la entrada principal del Centro Cultural y Recreativo Tezozomoc, la 6ta Feria de Prevención del Abuso Sexual y el Evento de la Asociación Prisma para Mujeres Maltratadas.</t>
  </si>
  <si>
    <t xml:space="preserve">El programa social “Mujeres con Oficio”, tiene como objetivo reforzar las acciones institucionales para mejorar la condición de vida y proporcionar una mayor seguridad económica a las mujeres jefas de familia, a través de programas de capacitación específicos dirigidos a su formación y especialización en oficios no tradicionales. De esta forma, se pretende apoyar a las jefas de familia con la actualización de su perfil laboral, para que puedan incorporarse o reincorporarse al trabajo público. En este trimestre, se atendieron de forma gratuita 1,300 fugas menores en 111 colonias </t>
  </si>
  <si>
    <t>6</t>
  </si>
  <si>
    <t>203</t>
  </si>
  <si>
    <t>Servicio</t>
  </si>
  <si>
    <t>240</t>
  </si>
  <si>
    <t>Objetivo: Disminuir el problema de salud que representa la rabia entre perros y gatos, asimismo se fomenta la educación entre la comunidad de Azcapotzalco sobre el control de sus mascotas, con el fin de evitar una aumento desmedido de animales callejeros</t>
  </si>
  <si>
    <t>Acciones Realizadas con Gasto de Inversión: No se tiene  ejercido gasto de inversión</t>
  </si>
  <si>
    <t>En este rubro, se han realizado actividades de prevención de la rabia, que correspondan al control canino, así como se ha informando al público sobre la importancia de la rabia como problema de salud y el riesgo que existen en los perros y gatos como portadores cuando no están vacunados. Se ha fomentando el control de las mascotas, a través de la práctica de esterilizaciones para evitar  el incremento de la población canina y felina. Se proporcionan consultas de veterinaria dentro del Centro de Control Canino con servicios de esterilización canina y felina, animales en observación, necropsias y sacrificio de animales, entre otras.</t>
  </si>
  <si>
    <t>215</t>
  </si>
  <si>
    <t>Evento</t>
  </si>
  <si>
    <t>Objetivo: Incentivar y acercar a la población a eventos culturales  que se realizan dentro de la demarcación.</t>
  </si>
  <si>
    <t>Se incrementó el número de actividades desarrolladas en los 11 espacios culturales, aproximadamente se llevaron a cabo actividades entre las cuales destacan clases de piano, guitarra, violín, oratoria, danza, ballet, náhuatl, creación artística, pintura, entre otras. Por tal motivo el número de usuarios y asistentes de los espacios culturales aumentó considerablemente dando un aproximado de 1,600 personas.</t>
  </si>
  <si>
    <t>Se realizaron actividades culturales, para acercar la cultura y las artes a la comunidad chintolola. En este contexto se inscriben la final del Primer Encuentro Metropolitano de Danza Regional en el Foro Cultural Azcapotzalco, el Día de la Resistencia Indígena con la presentación de Danzas Pre Cuauhtémicas en el Parque Tezozomoc y en el Centro de los Pueblos Originarios, venta de artesanías, charlas representantes de 8 estados distintos de la República y el cierre del evento con el Concierto de Música Prehispánica del músico y cantante Antonio Zepeda en el Foro Cultural Azcapotzalco. Otra variante de las actividades culturales fue el Primer Encuentro de Son Cubano, con grupos originarios de Azcapotzalco, en el Foro Cultural de la Delegación.</t>
  </si>
  <si>
    <t xml:space="preserve">Como parte de la acción “La cultura a las calles”, se programaron cientos de eventos en todas las colonias de la Delegación Azcapotzalco. Se llevaron obras de teatro, conciertos, funciones de danza, proyecciones, entre otras cosas. Por su parte, el programa Teatro en Plazas Públicas, de la Secretaría de Cultura de la Ciudad de México, presentó puestas en escenas en las colonias Pro Hogar, Pueblo de Santiago Ahuizotla, Pueblo de San Juan Tlihuaca y en el Parque Tezozomoc. </t>
  </si>
  <si>
    <t>Para vincular la cultura con las tradiciones culinarias de la Delegación, se celebró en el Parque Tezozomoc el Festival Cultural-Gastronómico Por el orgullo de ser Chintololo, con actividades de danza, teatro, música, charlas, entre otras.</t>
  </si>
  <si>
    <t>Para preservar nuestras tradiciones e impulsar su disfrute entre nuestros habitantes, en conmemoración del Día de Muertos se presentó la obra “Muerte sin fin. Retorno al Miktlan”, además de 7 días de programación cultural en diversos puntos de la delegación entre los que destacan el Parque Tezozomoc, la Explanada Delegacional, el pueblo de San Bernabé, la U.H. El Rosario, San Juan Tlihuaca y el Camellón de Camarones. Con propósito similar, se realizó la ceremonia del Encendido del Fuego Nuevo, con la presencia de danzantes y civiles, quienes se incorporaron a disfrutar de este ritual en la Explanada Delegacional. Igualmente, se apoyo la celebración de 15 festejos de los barrios y pueblos con insumos, protección civil y seguridad pública,  en las colonias de Clavería, Tierra Nueva, Obrero Popular, Pasteros, Santa Lucía, Santo Tomás, San Martín Xochinahuac, Santa Catarina y San Andrés; así como en los pueblos de Santa Bárbara y Santiago Ahuizotla.</t>
  </si>
  <si>
    <t>El Deportivo 20 de noviembre, sirvió de sede para la celebración del 106 Aniversario de la Revolución Mexicana, con la participación y representación de las y los niños de los CENDIS de Azcapotzalco y un concurso de Caracterización de Héroes Revolucionarios.</t>
  </si>
  <si>
    <t xml:space="preserve">Como parte de las actividades para los jóvenes, en el Foro Cultural Azcapotzalco se presentó el grupo “Porter” </t>
  </si>
  <si>
    <t>Como parte de la programación de eventos decembrinos tuvo lugar la Feria Navideña Por un comercio justo, celebrada en el Parque Tezozomoc, participaron más de 15 elencos de diferentes manifestaciones artísticas para disfrute de los habitantes, mientras realizaban sus compras de artesanías. Igualmente, se mantuvo una programación cultural permanente (música, danza, pastorelas) durante 9 días en el Jardín Hidalgo y la Explanada Delegacional. Además, se realizaron posadas y pastorelas en diversas colonias. En este contexto, se efectuaron los concursos de Pastorelas, Piñatas y Nacimientos.</t>
  </si>
  <si>
    <t>La Compañía de Teatro Profesional de Azcapotzalco cumplió 110 funciones y estrenó 4 montajes más: “Adán y Eva” (obra que habla sobre las adicciones y está dirigida a adolescentes), “Planeta planta” (toca el tema del calentamiento global y está dirigida a niñas y niños), “El fandango de los muertos” montaje que trata de trasmitirle a los espectadores la importancia de la tradición de los muertos en nuestro país. “La danza de los diablos” obra que fue creada junto con la Compañía de Danza Regional, es una pastorela que se fusiona con distintos bailes de las diversas zonas de nuestro país.</t>
  </si>
  <si>
    <t xml:space="preserve">Así mismo, la Orquesta Filarmónica de la Ciudad de México celebró un concierto en el Foro Cultural Azcapotzalco, en el marco de su 38 aniversario y como cierre de la temporada 2016. </t>
  </si>
  <si>
    <t>Con respecto a las actividades de las 12 bibliotecas públicas de la Delegación, como préstamo de libros a domicilio, estantería abierta, aulas digitales, asesoría para adultos INEA, talleres literarios, taller de lectura rápida infantil y talleres de lectura</t>
  </si>
  <si>
    <t>8</t>
  </si>
  <si>
    <t>222</t>
  </si>
  <si>
    <t>ATENCIÓN DE LA VIOLENCIA INTRAFAMILIAR</t>
  </si>
  <si>
    <t>115</t>
  </si>
  <si>
    <t>Objetivo: Acceso a una vida libre de violencia</t>
  </si>
  <si>
    <t>La Casa de Emergencia abierta en la Delegación Azcapotzalco para Mujeres Víctimas de Violencia, tiene el objetivo de constituirse en un espacio para salvaguardar la integridad física y emocional de las mujeres, de sus hijas e hijos. Se les brinda una estancia segura y alimentación sana durante un periodo de tres a cinco días. Como parte de los servicios que proporciona gratuitamente se encuentran contención psicológica, asesoría jurídica y de trabajo social, habilidades para el trabajo, además de acompañamientos al trámite de medidas precautorias y audiencias en juzgados del penal norte.</t>
  </si>
  <si>
    <t>A la Casa de la Emergencia son canalizadas por diversas instituciones relacionadas a la violencia de género aquellas mujeres, hijas e hijos violentados en el seno familia. De inmediato se recibe a las y los afectados y se les ubica dentro de la Casa de la Emergencia en la cual se les proporciona alimentación y estancia.</t>
  </si>
  <si>
    <t>153</t>
  </si>
  <si>
    <t>225</t>
  </si>
  <si>
    <t>30</t>
  </si>
  <si>
    <t>Objetivo: Impulsar el envejecimiento digno, la no discriminación y la inclusión social de los adultos mayores</t>
  </si>
  <si>
    <t>Como parte de la infraestructura de desarrollo social, se cuenta con un espacio físico denominado “Casa de Día para el Adulto Mayor”. En este recinto se desarrollan actividades como taller de manualidades, video cine, yoga, acondicionamiento físico, libro club, préstamo de libros, baile de salón, juegos de mesa, zumba, pilates, torneos de dominó. Durante este periodo ha asistido una población constante de 30 personas. Se impartieron 265 actividades.</t>
  </si>
  <si>
    <t>Para impulsar el envejecimiento digno, la no discriminación y la inclusión social,  la Delegación Azcapotzalco promueve la política pública a favor de los Adultos Mayores, para quienes se desarrollan los “Sábados de Danzón”, los cuales completaron un total de 12 eventos.</t>
  </si>
  <si>
    <t>400</t>
  </si>
  <si>
    <t xml:space="preserve">El programa de “Apoyo Económico a Adultos Mayores 60–64”, atiende a los adultos que por no estar económicamente activos se sienten aislados y poco útiles, debido a que su edad no les permite competir en el ámbito laboral, causándoles problemas emocionales. El apoyo se dirige a adultos mayores que habiten en zonas de alta y muy alta marginación de la Delegación Azcapotzalco, brindándoles la oportunidad de incorporarse a la vida productiva y apoyándolos para mejorar su calidad de vida. En este período se entregaron 400 apoyos económicos a adultos mayores, siendo cumplida la meta física establecida en las Reglas de Operación del Programa Social, alcanzando a cubrir un total de 51 colonias. </t>
  </si>
  <si>
    <t>9</t>
  </si>
  <si>
    <t>229</t>
  </si>
  <si>
    <t>820</t>
  </si>
  <si>
    <t>Objetivo: Atención y Alimentación a Niños y Niñas de los Centros de Desarrollo Infantil (CENDI)</t>
  </si>
  <si>
    <t>Con el propósito de apoyar económicamente a las madres y padres trabajadores de esta demarcación, la Delegación Azcapotzalco, a través del programa social “Atención y Alimentación a Niños, Niñas y Personal Docente de los Centros de Desarrollo Infantil CENDI´S”, brinda de manera gratuita alimentación balanceada a fin de mejorar la nutrición de los niñas y niños de entre 8 meses y 5 años de edad, inscritos en los catorce Centros de Desarrollo Infantil (CENDI´S) ubicados en esta demarcación. De esta forma se refrenda el derecho a la protección y asistencia social, a la salud y una mejor calidad de vida. A través de este programa se fortalece además, el desarrollo físico y cognitivo de los infantes, procurando brindar una educación integral de acuerdo a los estándares establecidos por la Secretaría de Educación Pública. Actualmente en los 14 CENDI´S de la demarcación, se atienden a 820 niñas y niños, aunque el programa tiene un alcance de hasta 900 beneficiarios. Se diseñaron, planificaron y gestionaron el inicio del ciclo escolar, siguiendo la atención a los niños y niñas beneficiados con este programa</t>
  </si>
  <si>
    <t>230</t>
  </si>
  <si>
    <t>769</t>
  </si>
  <si>
    <t>Objetivo: Brindar servicios y ayuda de asistencia social a la ciudadanía de la demarcación.</t>
  </si>
  <si>
    <t>Se incrementó el número de actividades realizadas dentro de los Centros de Desarrollo Comunitario, en el Centro de Servicios Comunitarios y en el Módulo Providencia. Entre las actividades realizadas dentro de estos espacios están tae kwon do, tai chi, zumba, zumba kids, yoga, bordado y tejido, cocina, servicio dental, apoyo psicológico, estimulación temprana, introducción de nuevas tecnologías y medicina tradicional, entre otras.</t>
  </si>
  <si>
    <t>Como parte de la política pública a favor de los más necesitados se desarrollaron Brigadas de Servicios Comunitarios y Jornadas de Servicios Sociales en las que se otorgaron servicios gratuitos como corte de cabello, asesoría jurídica, círculo infantil, juegos de mesa, revisión de electrodomésticos, maquillaje infantil y toma de presión arterial.</t>
  </si>
  <si>
    <t>Se otorgan cursos, talleres, asistencia médica, dental y psicológica, estimulación temprana, platicas al desarrollo personal, familiar y comunitario, entre otras que atiendan las diferentes problemáticas de cada zona de impacto de los centros de desarrollo comunitario, centro de  servicios comunitarios y el modulo providencia, así como proporcionar servicios dentro de las brigadas comunitarias.</t>
  </si>
  <si>
    <t xml:space="preserve">Como parte de la política de consolidación de una estrategia sostenible de ampliación de la oferta de alimentos saludables a bajo costo, en las unidades territoriales con índices de marginación medio, alto y muy alto; continúa el funcionamiento del comedor público ubicado en el Centro de Desarrollo Comunitario San Pedro Xalpa, así como el comunitario, Emiliano Zapata, en el Centro de Atención del mismo nombre, los cuales ofrecen 100 comidas diarias, en el primero gratuitas y en el segundo, con una cuota de recuperación de 10 pesos. </t>
  </si>
  <si>
    <t>En los Centros de Desarrollo Comunitario, se ha elevado la cifra de talleres de Salud y Naturaleza a 30, ubicados en las siguientes colonias: Prados del Rosario, Jardín Azpeitia, San Marcos, Petrolera, San Miguel Amantla, El Jagüey, San Alvarado, Potrero del Llano, Hogares Ferrocarrileros, La Raza, San Rafael, Del Gas, Providencia, El Recreo, Electricistas, Tlatilco, Euzkadi, Victoria de las Democracias, Xochinahuac, San Pedro Xalpa y San Andrés. En estos talleres se imparten cursos, asistencia médica, dental y psicológica, estimulación temprana, pláticas para el desarrollo personal, familiar y comunitario, entre otras. Enfocado a atender las diferentes problemáticas de cada zona de impacto de los Centros de Desarrollo Comunitario, Centro de  Servicios Comunitarios y el Módulo Providencia, también proporcionan servicios dentro de las brigadas comunitarias. Hasta el momento cuentan con 80 promotores y el apoyo de 400 Replicadores Solidarios.</t>
  </si>
  <si>
    <t xml:space="preserve">Como parte de la política pública a favor de los más necesitados, se desarrollaron las Brigadas de Servicios Comunitarios y Jornadas de Servicios Sociales, de manera itinerante, en las que se otorgaron servicios gratuitos como corte de cabello, reparación de electrodomésticos y calzados, asesoría jurídica, círculo infantil, juegos de mesa, maquillaje infantil y toma de presión arterial. </t>
  </si>
  <si>
    <t xml:space="preserve">Para tratar de disminuir el abandono escolar entre las poblaciones más vulnerables de la Delegación, comenzó a operar el “Programa de Apoyo para Estudiantes de 1ro. y 2do. de Secundaria”. En la etapa julio septiembre, se brindó apoyo económico de $200.00 mensuales a 1,364 alumnos de entre 11 y 17 años de edad, de los cuales 703 son mujeres y 661 hombres, quienes estudian en secundarias públicas ubicadas en Azcapotzalco, distribuidos en 91 colonias, barrios, pueblos y unidades habitacionales de la Delegación. </t>
  </si>
  <si>
    <t>El programa “Apoyo Económico a Mujeres y Hombres con Discapacidad” atiende a personas en esta condición que no se les permite competir en el ámbito laboral. El apoyo se les proporciona a aquellos individuos que tengan una discapacidad, habiten en la Delegación Azcapotzalco y se encuentren zonas de alta y muy alta marginación, para que puedan  mejorar su calidad de vida. Este programa cubrió 98 colonias de la demarcación.</t>
  </si>
  <si>
    <t>El programa “Apoyo en Especie a Personas con Discapacidad” atiende a personas en esta condición con el otorgamiento de sillas de ruedas, andaderas o bastón (según sea el caso), que habiten en zonas de alta o muy alta marginación de la Delegación Azcapotzalco procurando mejorar su calidad de vida. En este período se  entregaron  sillas de ruedas, andaderas y bastones, abarcando un conjunto de 100 colonias.</t>
  </si>
  <si>
    <t xml:space="preserve">Se imparten cursos y talleres, así como asistencia médica, dental y psicológica, estimulación temprana, pláticas para el desarrollo personal, familiar y comunitario, entre otras. Estos servicios buscan atender las diferentes problemáticas de cada zona de impacto de los Centros de Desarrollo Comunitario, Centro de  Servicios Comunitarios y el Módulo Providencia. También brinda este tipo de servicios, a través de  las brigadas comunitarias que se efectúan 5 días a la semana, en las diferentes colonias de la Delegación. </t>
  </si>
  <si>
    <t>En los Centros de Asistencia Social especializados, se brindan servicios dirigidos a diferentes sectores de la población. El Módulo de Atención a Jóvenes Azcapotzalco (MAJA), ubicado en el Centro de la Colonia San Marcos, ofrece talleres y actividades dirigidos a sensibilizar a la población joven con las principales problemáticas actuales como comunicación, prevención de la violencia escolar, búsqueda de identidad, métodos anticonceptivos y prevención de infecciones de transmisión sexual, obesidad, diabetes e hipertensión. Así mismo, brinda servicios de regularización escolar y talleres de difusión para las diferentes colonias de la Delegación, así como a escuelas primarias. Entre julio y septiembre, fueron atendidas cuatro Escuelas (dos secundarias y dos primarias) para un total de 426 adolescentes, niñas y niños; 40 padres de familia y 37 docentes (incluyendo personal de CENDIS de la Delegación). El Centro de Atención Integral a las Adicciones, ubicado en la Colonia San Pedro Xalpa, trabaja en la disminución del consumo de drogas y sustancias adictivas, y en favorecer la atención y rehabilitación de la población afectada, a través de actividades de habilidades para la vida y herramientas para el trabajo (alfabetización certificada y taller de salud y naturaleza), con el propósito de que incrementen las probabilidades de éxito en su reinserción social. Se atendieron 27 usuarios con proceso terapéutico iniciado y con seguimiento. El Módulo de Bienestar Social Providencia, ubicado en la colonia del mismo nombre, se propone fortalecer la condición de vida de las personas con discapacidad y en condición de vulnerabilidad, así como combatir las prácticas discriminatorias que generan exclusión y maltrato.</t>
  </si>
  <si>
    <t>211</t>
  </si>
  <si>
    <t xml:space="preserve">Evento </t>
  </si>
  <si>
    <t>888</t>
  </si>
  <si>
    <t>Objetivo: Fomentar las actividades deportivas y recreativas para una vida más saludable en la comunidad de Azcapotzalco</t>
  </si>
  <si>
    <t>Se promovió la práctica deportiva disciplinada con la realización de 27 eventos deportivos entre los que destacan carreras atléticas, festivales deportivos, clases de zumba, exhibiciones de lucha libre, box y artes marciales, juegos eliminatorios de futbol y basquetbol, así como un torneo de barras. En dichos eventos se contó con una asistencia de aproximadamente 6,500 personas. Dentro de los siete centros y espacios deportivos a cargo de la Dirección General de Desarrollo Social se desarrollan aproximadamente 120 actividades de índole deportivo y recreativo, entre las más importantes que se desarrollan destacan acondicionamiento físico general, zumba, yudo, basquetbol, cachibol, futbol, yoga, box, atletismo, tae kwon do, voleibol, karate, danza aérea, ballet, entre otras.</t>
  </si>
  <si>
    <t>Durante este periodo se reanudó la relación institucional con el INDEPORTE después de 12 años de distanciamiento institucional, con este hecho se obtuvo el apoyo con canchas, hidratación, logística, con lo que se incrementaron el número de eventos organizados y por tanto el número de beneficiarios.</t>
  </si>
  <si>
    <t>Con el objetivo de incentivar el deporte de alto rendimiento y competitivo, se trabaja con atletas con bastante trayectoria y tiempo compitiendo a nivel nacional, primordialmente jóvenes. Las futuras generaciones de atletas de alto rendimiento están siendo detectadas con el programa de deporte social implementado en barrios, colonias y unidades habitacionales a fin de que den el paso al programa que ya se tiene elaborado.</t>
  </si>
  <si>
    <t>En el período comprendido entre abril y junio, se promovió la práctica deportiva disciplinada con la realización de 284 eventos deportivos entre los que destacan clases de zumba, paseos ciclistas y zumba para el cuidado de la salud, lima-lama y basquetbol, como actividades permanentes celebradas en centros deportivos y espacios públicos. Así mismo, para vincular a la población a los deportes como forma de recreación y reconstrucción del tejido social, se realizaron carreras atléticas, festivales y torneos deportivos. Estas actividades siempre tienen una motivación social como la celebración del Día del Niño, de la Madre o del Padre. Los torneos deportivos se han constituido como un mecanismo para favorecer las relaciones al interior de la comunidad chintolola, además de los beneficios que reportan para la activación física. Se han celebrado torneos de futbol, tae kwon do, cachibol, destacando de manera fundamental los Juegos Distritales 2015-2016, la Copa Ciudad de México de Basquetbol y   así como el Torneo de Voleibol por los Derechos de la Comunidad Lésbico-Gay. También en el trimestre se realizó un reconocimiento a los atletas de diferentes actividades deportivas.</t>
  </si>
  <si>
    <t>Se promovió la práctica deportiva disciplinada con la realización de 197 eventos deportivos, como clases de zumba en 14 espacios dentro de la Delegación, Paseos Ciclistas (cada sábado), acondicionamiento físico personalizado, lima-lama y basquetbol. Comenzó el funcionamiento de dos escuelas gratuitas de fútbol en los Deportivos de Azcapotzalco y Ceylán. Como parte de la política del fomento al deporte, se estableció el Programa de Apoyo Económico a Niñas y Niños Chintololos que practican alguna actividad deportiva, para beneficio de 360 infantes. Así mismo, se establece el Programa de Apoyo a Deportistas de Alto Rendimiento que beneficia a 20 atletas. Está funcionando además, la oferta de las actividades deportivas a jóvenes inscritos en el Programa de Apoyo Económico a Estudiantes de 1° y 2° de Secundaria. Para vincular a la población con los deportes desde el punto de vista recreativo y de reconstrucción del tejido social, se realizaron carreras atléticas, festivales, torneos deportivos y apoyo a Fiestas Patronales, destacando el Primer Torneo de Futbol de Barrios Chintololos. En estas actividades hay siempre una motivación social como vincular a los miembros de la familia y a la comunidad. En este trimestre, se inició el curso de formación para instructores e instructoras de Yoga, con una participación de 25 personas.</t>
  </si>
  <si>
    <t xml:space="preserve">Se realizó el curso de verano con perfil deportivo, con una afluencia aproximada de 400 niños, niñas y jóvenes, en 7 sedes simultáneas. La Dirección de Deportes formó parte de la organización del Desfile Cívico por el Aniversario 206 de la Independencia el 15 de septiembre. En el desfile participaron 13,000 personas, el mismo día se presentaron las tradicionales funciones de Box y Lucha libre en el Parque Hundido, a las que asistieron aproximadamente 70 deportistas y 250 personas en el público. </t>
  </si>
  <si>
    <t>Para continuar reconstruyendo el tejido social y promover la práctica deportiva como mecanismo de prevención de problemas de salud y adicciones, se instalaron 3 nuevos gimnasios urbanos en Croc l–El Rosario, en la UAM Azcapotzalco y en Lerdo de Tejada No. 391, Las Trancas.</t>
  </si>
  <si>
    <t>Se continuó la promoción de las actividades deportivas en beneficio de la salud de los chintololos y como forma de generar sentido de comunidad. Tuvieron lugar eventos en los 5 Centros Deportivos que atiende la Dirección de Deportes.  Una de las acciones prioritarias fueron los eventos deportivos, como mecanismo para elevar la competitividad de la demarcación. Participamos en cuartos de final (vs Xochimilco) y semifinal (vs Cuauhtémoc) del Torneo de Barrios de la Ciudad de México, Futbol femenil y varonil, Categoría libre (18–25 años) Azcapotzalco Vs Xochimilco (locales). Así mismo, se organizó en el Deportivo Azcapotzalco, la Final de atletismo de los Juegos de Sector escolar, integrado por estudiantes de las delegaciones Azcapotzalco, Cuauhtémoc y Miguel Hidalgo, con la participación de 600 personas. En el contexto de las competiciones, inició el torneo de softbol del Sindicato Petrolero con la participación de más de 600 jugadores jubilados y pensionados, provenientes de los estados de Tamaulipas, Nuevo León, Guanajuato, Veracruz, Ciudad de México  y Azcapotzalco. Permanece el Paseo Ciclista de los domingos en la Avenida Camarones y Yuca, así como las actividades permanentes de clases de futbol, basquetbol, acondicionamiento físico, yoga y atletismo. Una de las acciones fundamentales de esta etapa, lo constituyó la participación de los deportes en el Festival “Rosario Vive”, en el que ofrecieron exhibiciones de lucha libre, box, zumba; además de paseo ciclista, torneos relámpagos y la carrera atlética de 5km y 10km.</t>
  </si>
  <si>
    <t>Como parte de la masificación del deporte y su incidencia en la convivencia comunitaria, se realizaron jornadas de mantenimiento, pintura y rehabilitación en los Deportivos Azcapotzalco (Reynosa) y 20 de Noviembre (La Rosita) en las que participaron 60 personas aproximadamente. Lo anterior, permitió una convivencia entre usuarios, trabajadores y público en general, con motivo del Aniversario del Deportivo Azcapotzalco (Reynosa), en el que participaron 80 personas. Igualmente, se apoyó al enlace de la Colonia Aldana en el evento celebrado en el Módulo Deportivo “Los Carrizos”, en el que participaron 100 vecinos de la demarcación. Otro aspecto destacando en el rescate de espacios públicos, fue el inicio de actividades de los Guardianes de la Paz en el Deportivo Ceylán, donde se efectuó una reunión con los vecinos.</t>
  </si>
  <si>
    <t>La Dirección de Deportes, en coordinación con la Subdirección de Educación, y en particular la Jefatura de Tradiciones y Festejos, apoyaron la realización de las Fiestas Patronales en la demarcación, con actividades recreativas y coordinación de acciones de prevención de violencia y consumo excesivo de alcohol.</t>
  </si>
  <si>
    <t>5</t>
  </si>
  <si>
    <t>224</t>
  </si>
  <si>
    <t>0</t>
  </si>
  <si>
    <t>Objetivo: Brindar atención a las demandas de la ciudadanía, tendientes a conservar y mantener en buen estado los inmuebles y áreas comunes de las Unidades Habitacionales</t>
  </si>
  <si>
    <t xml:space="preserve">La realización de Murales en los espacios públicos, busca crear una imagen urbana de ambiente cálido y  desarrollar un sentido de pertenencia entre la ciudadanía de Azcapotzalco; para mejorar el entorno que habitamos para nuestro desarrollo, por ello, la creación de murales, intenta brindar un placer visual para los ciudadanos. En el mes de agosto, se realizó el Mural “El Callejón del Beso”, en contra barda de la Unidad Habitacional de calle Libertad y Avenida Manuel Acuña, colonia Libertad, beneficiando directamente a 500 personas de la Unidad Habitacional e indirectamente a 5,000 personas, aproximadamente, las cuales transitan por esa zona.  </t>
  </si>
  <si>
    <t>37</t>
  </si>
  <si>
    <t>El programa de Ayuda a Unidades Habitacionales tiene como objetivo brindar atención a las demandas de la ciudadanía, tendientes a conservar y mantener en buen estado los inmuebles y áreas comunes en estos conjuntos y mejorar las viviendas en condiciones de deterioro, al tiempo que se genera una corresponsabilidad social entre los habitantes que contribuye al incremento del nivel de calidad de las viviendas. El Programa pretende también, promover la organización y participación de la población que habita en las Unidades Habitacionales, a través del impulso al trabajo en comunidad. El apoyo consiste en pintura e impermeabilizante para el mantenimiento de las Unidades Habitacionales.</t>
  </si>
  <si>
    <t>En el período que se evalúa,  se realizó la entrega de pintura a un total de 12 Unidades Habitacionales: El Rosario, Hogares Ferrocarrileros, Prados del Rosario, Libertad, San Francisco Xocotitla, Unidad Habitacional Tlatilco, La Preciosa, San Andrés, San Miguel Amantla y San Álvaro. Se entregaron un conjunto de 549 cubetas de pintura. En relación con la cifra alcanzada en el año, esta conduce a un  total de 34 Unidades Habitacionales beneficiadas (El Rosario, Azcapotzalco Centro, Santiago Ahuizotla y  El Recreo), 1,287 cubetas de pintura entregadas y una población total indirectamente beneficiada de 6,719 personas</t>
  </si>
  <si>
    <t>34</t>
  </si>
  <si>
    <t>7</t>
  </si>
  <si>
    <t>3</t>
  </si>
  <si>
    <t>232</t>
  </si>
  <si>
    <t>21</t>
  </si>
  <si>
    <t>Objetivo: Disminuir  los índices de desempleo en los habitantes de la demarcación.</t>
  </si>
  <si>
    <t>4,200</t>
  </si>
  <si>
    <t>Se llevaron a cabo Microferias del Empleo y una Feria Anual, donde se facilita encuentro entre las empresas y los buscadores de empleo.</t>
  </si>
  <si>
    <t>Se diseñó la Bolsa de Empleo Virtual a través de la cual los buscadores de empleo pueden acceder desde cualquier dispositivo móvil a las vacantes y enviar su currículum.</t>
  </si>
  <si>
    <t>En coordinación con la Secretaría de Trabajo y Fomento al Empleo, se impartieron cursos de Auxiliar Administrativo en la modalidad de capacitación en la práctica laboral (CPL), en los que participaron jóvenes que realizaron su práctica en una empresa de Azcapotzalco, con la posibilidad de ser contratados al término de la capacitación.</t>
  </si>
  <si>
    <t xml:space="preserve">El gobierno delegacional de Azcapotzalco, en coordinación con los Centros de Capacitación para el Trabajo Industrial (CECATIS) 1, 11, 108 y 155, promueve alternativas de capacitación para el empleo en 45 cursos de 21 especialidades, para jóvenes, mujeres, adultos mayores y habitantes de la demarcación interesados en adquirir herramientas teórico-prácticas que les permita desarrollarse en el campo laboral o auto emplearse. Se canaliza a las personas para ser considerados con una beca del 50 y hasta 100 por ciento de la cuota de la especialidad de su preferencia. </t>
  </si>
  <si>
    <t>Empresa</t>
  </si>
  <si>
    <t>840</t>
  </si>
  <si>
    <t>Objetivo: Proporcionar capacitación y desarrollo a los microempresarios de esta demarcación para lograr un crecimiento en sus empresas y puedan continuar con la generación de empleos.</t>
  </si>
  <si>
    <t>910</t>
  </si>
  <si>
    <t>Se capacitó en vínculo con el Fondo de Desarrollo Social de la Secretaría de Desarrollo Económico de la CDMX a ciudadanos en el Curso “Sé Emprendedor y Forma tu Propio Negocio”, se canalizaron los proyectos para ser sujetos a validación de crédito</t>
  </si>
  <si>
    <t>En coordinación con la Secretaría de Trabajo y Fomento al Empleo de la CDMX, se capacitaron ciudadanos para el Programa de Fomento al Autoempleo, para el apoyo de herramientas y equipo para su micro o pequeña empresa.</t>
  </si>
  <si>
    <t>Se realizaron cursos de capacitación en temas administrativos, financieros, contables, desarrollo personal, mercadotecnia, manejo higiénico de alimentos y cooperativismo, con lo que se busca impulsar y fomentar el desarrollo económico de los emprendedores de la delegación.</t>
  </si>
  <si>
    <t>Se han llevado a cabo ferias y festivales, beneficiándose expositores de la red de artesanos, cooperativas y emprendedores de Azcapotzalco /Festival Cultural Gastronómico de Azcapotzalco. Por el orgullo de ser chintolol@, 2 Ferias Hecho en Azcapo, 3ª Feria Pulquería Tradicionales, Caravana de la Medicina tradicional y alternativa, Feria Navideña). Los expositores son integrantes de cooperativas, talleres artesanales o colectivos sociales que promueven economía de una manera más justa, equitativa y comunitaria.</t>
  </si>
  <si>
    <t>Se han instalado centros de abasto popular itinerantes, con ello se contribuye así al ahorro del gasto de las familias de la delegación, facilitando el encuentro entre productores y consumidores en el marco del comercio justo y solidario.</t>
  </si>
  <si>
    <t>Se reinstaló el Comité de Fomento Económico sesionado de manera ordinaria los días 28 de enero, 28 abril, 28 julio y 10 de noviembre. Con la participación de más de 55 representantes de cámaras, confederaciones y asociaciones empresariales e industriales, así como asociaciones civiles y representantes del sector educativo.</t>
  </si>
  <si>
    <t>Se realizan reuniones de las Mesas de Trabajo que integran al Comité de Fomento Económico Delegacional. Las Mesas de Trabajo son: Jurídico y Gobierno, Protección Civil, Desarrollo Económico, Seguridad Pública y Sustentabilidad (coordinación gobierno-academia-empresarios).</t>
  </si>
  <si>
    <t>Se certificaron 9 cooperativas de la demarcación que resultaron beneficiadas por el Programa de Impulso Cooperativo de la Secretaría de Trabajo y Fomento al Empleo y que en la segunda etapa recibirán 75 mil para iniciar sus proyectos.</t>
  </si>
  <si>
    <t>204</t>
  </si>
  <si>
    <t>Objetivo: Proporcionar seguridad a la población, concientizar y fomentar acciones de prevención en caso de desastres naturales y/o emergencias. Atender las demandas de los ciudadanos en materia de Protección civil.</t>
  </si>
  <si>
    <t>Atención de emergencias: Realizamos 2330 servicios de atención pre-hospitalaria, primer contacto y mitigación de riesgo. Realizamos 48 operativos para brindar asistencia técnica y acompañamiento a eventos culturales y tradicionales. Implementamos 4 OPERATIVOS de gran magnitud:1.- Día de la Madre; recorridos en Panteón San Isidro, Panteón de Santa Lucía, y Panteón de Santa Cruz Acayucan. Además, se instalaron dos centros de hidratación para los visitantes. 2.- Día del Padre: Recorrido en instalación de centro de hidratación en Panteón San Isidro.  3.- Temporada de lluvias: Llevamos a cabo 12 recorrido, en los cuales detectamos 18 puntos de riesgo de encharcamiento. 4.- Por contingencia meteorológica (Vientos), 132 árboles caídos y en riesgo por fuertes vientos, con la formación de 12 brigadas en coordinación y el apoyo de las Direcciones operativos Delegacionales y la participación de 160 trabajadores de toda la delegación, así como apoyo de asociaciones civiles de voluntarios (corsarios)
Dentro de este campo de actividades, cabe señalar que cubrimos a una franja poblacional del orden de 67,670 habitantes. Y tuvimos presencia en las siguientes colonias:
Azcapotzalco Centro, Aguilera, Industrial Vallejo, La Providencia, Nueva Santa María, Prados del Rosario, Prohogar, Reynosa Tamaulipas, San Álvaro, San Juan Tilhuaca, San Marcos, San Pedro Xalpa, Santa Apolonia, Santa Bárbara, Santa Cruz Acayucan, Santa Lucía, Santiago Ahuizotla, Santo Domingo, U.H El Rosario, Victoria de la Democracias, San Sebastián y Santa Ines.</t>
  </si>
  <si>
    <t xml:space="preserve">Atendimos y apoyamos 9 incendios de gran magnitud:
- Fábrica de electrodomésticos en el municipio de Tlalnepantla.
- Instalaciones de PICAL PANTACO ( en 2 ocasiones)
- Pastizales contiguos al  vaso regulador entre Naucalpan y Tlalnepantla ( en 2 ocasiones)
- Empresa STEREN
- Fabrica de alimentos, Zona Industrial Las Armas
- Productora de Alimentos, Col, San Francisco Tetecala
- Bodega de muebles, ubicada en las instalaciones de PICAL PANTACO
Activamos Sistema de Comando de Incidencia para atender fuga  severa de gas natural en San Pablo Xalpa </t>
  </si>
  <si>
    <t xml:space="preserve">Fomento a  la cultura de Prevención: Se realizaron 100 cursos y charlas en materia de protección civil, evaluamos 75 simulacros de sismo e incendio, visitamos 25 edificios delegacionales para efectuar revisión en materia de protección civil, llevamos a cabo recorridos de revisión en 46 planteles educativos: 1)Jardín de Niños: Herminio Kenny, Itzccan, Club 20-30, Álvaro Gálvez y Fuentes y Jardín de Niños Jamaica. 2) Escuelas Primarias: Felipe Ángeles, 15 de Septiembre, Francisco de Paula Herrati, América Latina, República de Francia, Maestro José Vasconcelos, Vidal Rivero, Lic. Atenedoro Monroy, José Vasconcelos, Héroes del Sur, Esperanza Velasco Zuleta, Tierra y Libertad, Martín Oyamburu, Francisco J. Mujica, Faja de Oro, Julio Verne, Lic. Adolfo López Mateos, República de Ghana, Maestro Mexicano, Profesor Leopoldo Kiel, José Arturo Pichardo, Emperador Cuitláhuac, Pablo Neruda, Cándido Navarro, Cesar López de Lara, 13 de septiembre de 1849, Niño Agrarista, Justo Sierra, maestro Julio García, Francisco Javier Mina, Jesús Sotelo Inclán, Petróleos Mexicanos, Kioto y Magisterio Mexicano. 3)Escuela Secundaria: Iván Petrovich Pavlov, Estado de Israel 4)Escuela Medio Superior: Conalep México Canadá, CETIS 4, Escuela de Cronistas Diego Monroy, y Escuela Normal Superior.    
 </t>
  </si>
  <si>
    <t>Se realizaron visitas de revisión en materia de protección civil:
-Edificios públicos: 26
-Edificios particulares: 7
-Empresas: 7
-Escuelas:4
-Vía pública: 4</t>
  </si>
  <si>
    <t>Evaluación de simulacros:
Empresas: 6
Edificios públicos: 5</t>
  </si>
  <si>
    <t>Atención a Viviendas: Se han realizado 210 visitas de revisión a viviendas en materia de protección civil, de las cuales se han desprendido 179 dictámenes técnicos.
Descripción de actividad: nuestro equipo técnico realiza una exhaustiva revisión ocular a fin de diagnosticar riesgos en domicilios solicitados, levanta riesgo fotográfico y toma nota de los puntos vulnerables de la vivienda,posteriormente se elabora una opinión técnica escrita que se entrega personalmente al peticionario.</t>
  </si>
  <si>
    <t>Empresa Segura: Llevamos a cabo visitas de revisión en 43 empresas:
Comercial Mexicana, Soriana (3 visitas), Walmart, Siemens Inmobiliaria, Town Center  Rosario, Ferrovalle, Arena Ciudad de México, Bar Julio’s, Cinemex Pabellón Azcapotzalco, Parque Jardín, Patio la Raza, Steren, PICAL Pantaco, Suburbia, Tok’s, Unitec, Bodegas Alianza, Pastelería, Pastelería La Esperanza, Superficies y Diseño, Cuétara, Bimbo, PAMEX, Richi, Elma BBQ, Hotel Dux de Viena, Hotel Heraldo, Arcaultelco, Glass, Alegre Capricho, Predio de Antena de Telecomunicaciones, Cuchillas de Calidad, Servicio Jopel, Hotel Villas Plaza del Rey, Autozone, Hotel Sol, Hotel Prohogar, Hotel Torremolinos, Hotel Polimpio, Centro Educativo Compromiso con la Niñez S.C., Oasis Residencial y Gas Natural.</t>
  </si>
  <si>
    <t>Se ha impartido 17 cursos de capacitación. Cada curso tiene una duración de 8 horas y cuenta con los siguientes módulos: primeros auxilios, evaluación de inmuebles y prevención y combate de incendios. Se han impartido 10 charlas.</t>
  </si>
  <si>
    <t>Se celebró la primera sesión del comité de Prevención, emanado del Consejo Delegacional de Protección civil, donde se realizaron trabajos para generar un análisis de vulnerabilidad en la totalidad de los edificios e instalaciones delegacionales, con el propósito de lograr la integraciónde los programas internos de protección civil.</t>
  </si>
  <si>
    <t>Los días 17 y 18 de septiembre de 2016 se realizó la Primer Feria de Protección civil Azcapotzalco, en la que se organizó y coordinó la participación de diversas instancias gubernamentales, como son: Secretaría de Seguridad Pública de la Ciudad de México, Secretaría de Protección civil de la Ciudad de México, Heróico cuerpo de bomberos. De igual forma, contamos con la presencia de las siguientes empresas: Bridge Partners, Henkel, Lala, IPF y Ferrovalle. Contando son una afuencia de 2,000 personas aproximadamente.</t>
  </si>
  <si>
    <t xml:space="preserve">Simulacro conmemorativo del 19 de Septiembre de 1985
Coordinamos simulacro con hipótesis de sismo y derrame líquido de químico peligroso en la coloia Industrial Vallejo, en la que participaron diversas dependencias gubernamentales y empresas, entre las que se encuentran: Secretaría de Protección civil de la Ciudad de México, Secretaría de Seguridad pública, Plan de Ayuda Mutua Industrial, FERROVALLE y Heróico cuerpo de Bomberos. en este ejercicio, el total de personas evacuadas y replegadas fue de 560.
</t>
  </si>
  <si>
    <t>Se proporcionó asistencia técnica para la realización de 28 eventos que implicaron la concentración multitudinaria de ciudadanos.</t>
  </si>
  <si>
    <t>Se requirió programa interno a 301 empresas y 52  pequeños negocios, de lo cual se derivó:
Revalidaciones de Programa Interno: 160
Revisiones de Programa Interno: 283
Cuestionarios de Autodiagnóstico para pequeños negocios: 78</t>
  </si>
  <si>
    <t>Se atendieron 1,072 emergencias: atropellados, enfermos y lesionados de diversa índole, en las que se brindaron atención de primer contacto. Así como mitigación de riesgo por fugas de agua, fugas de gas, árboles en riesgo, percances automovilísticos, encharcamientos y socavamientos.</t>
  </si>
  <si>
    <t>Cabe resaltar dos operativos de gran calado como fueron el implementado con motivo del Día de Muertos, en el que brindamos asistencia técnica en la totalidad de los panteones de nuestra demarcación con motivo de las multitudinarias visitas que se efectuaron en cada uno de ellos entre el 28 de octubre y el 03 de noviembre de 2016. El otro operativo fue el implementado con motivo de la temporada decembrina, donde brindamos asistencia técnica en la instalación de las romerías de las colonias Azcapotzalco Centro y Prohogar. Asimismo realizamos recorridos de revisión de seguridad y decomiso de material pirotécnico comercializado ilegalmente en el transcurso de la temporada</t>
  </si>
  <si>
    <t>213</t>
  </si>
  <si>
    <t>Objetivo: Llevar a cabo la rehabilitación de edificios para brindar a la población servicos públicos de calidad.</t>
  </si>
  <si>
    <t>Se efectuó la rehabilitación del Parque Cultural y Recreativo Tezozomoc, de gran importancia para la comunidad chintolola, que sufría de un fuerte abandono, por lo que se pintaron las guarniciones, se podaron los árboles que obstruían las veredas, así como pasto y arbusto.</t>
  </si>
  <si>
    <t>Se dio mantenimiento a la pista de corredores que se encuentra a los alrededores del Parque Cultural y Recreativo Tezozomoc</t>
  </si>
  <si>
    <t>207</t>
  </si>
  <si>
    <t>359,500</t>
  </si>
  <si>
    <t>Objetivo: Proporcionar áreas verdes limpias para una mejor calidad del aire.</t>
  </si>
  <si>
    <t>Uno de los puntos de los compromisos de este nuevo gobierno fue el rescate del Parque Tezozomoc, emblemático para Azcapotzalco y el cual representa uno de los mejores ejemplos de arquitectura del paisaje de nuestra ciudad, este parque ubicado en la zona norte, con un estimado de visita de 2 mil personas semanalmente con influencia metropolitana. Se brindó mantenimiento a las áreas verdes de este Parque.</t>
  </si>
  <si>
    <t>208</t>
  </si>
  <si>
    <t>2,750</t>
  </si>
  <si>
    <t>Objetivo: Tener en óptimas condiciones los árboles de la demarcación para un mejor alumbramiento y seguridad entre los ciudadanos de Azcapotzalco.</t>
  </si>
  <si>
    <t>Una de las demandas más solicitadas es la atención a la poda y derribo de arboles en las distintas colonias del perímetro delegacional, destacando las siguientes jornadas en comunidad: Unidad Habitacional El Rosario, Clavería, Nueva Santa María, prados del Rosario, Santa Barbará, Electricistas, Santa Lucia, U. Habitacional San Pablo, Petrolera, El Gas, El Recreo, Ampliación San Pedro Xalpa. Con esto se estima que se beneficiaron a más de 25 mil personas.</t>
  </si>
  <si>
    <t>No se tiene registro de gasto corriente</t>
  </si>
  <si>
    <t>El mantenimiento de las áreas verdes de la delegación consta de 44 jardines públicos, 6 glorietas, la Alameda Norte, 5 parques, 8 plazas y 7 parques de bolsillos, con un total de 1,559, 652 m2  de área. A los cuales se les otorga el mantenimiento constante, con el recorte de pasto, retiro de producto de poda, retiro de basura inorgánica, los jardines más representativos de la delegación son: Jardines de la colonia San Antonio, Jardín de la colonia Nueva Santa María, Jardines de la colonia Pro-Hogar, Jardín de la colonia Clavería. Por lo que en el periodo que se reporta se registran que se atendieron en el mantenimiento de áreas verdes 2,106,382 con un acumulado de 6,125,787 m2. Con una población beneficiada de más de 200 mil habitantes.</t>
  </si>
  <si>
    <t xml:space="preserve">Una de las demandas más solicitadas es la atención a la poda y derribo de arboles, en el periodo descrito se  realizaron 3,393 con lo que se tiene un acumulado de enero a diciembre de 11,738 podas y derribos de árboles, en las distintas colonias del perímetro delegacional, destacando las siguientes jornadas en comunidades como: Unidad Habitacional El Rosario, Clavería, Nueva Santa María, Prados del Rosario, Electricistas, Pro-Hogar, San Antonio, Petrolera, Del Gas, El Recreo, Ampliación San Pedro Xalpa. Con esto se estima que se  beneficiaron a más de 30 mil personas. </t>
  </si>
  <si>
    <t>206</t>
  </si>
  <si>
    <t>KILÓMETRO</t>
  </si>
  <si>
    <t>10</t>
  </si>
  <si>
    <t>Se realizaron cambio de brocales, de c/p, r/p, p/v reconstrucción de albañil. Se abrieron cepas y  tapas. Beneficiando a 175,000 personas aproximadamente.</t>
  </si>
  <si>
    <t>Se abrieron cepas para introducir tuberías en atarjea. Población beneficiada 58,000 personas. En 91 Colonias de esta Delegación.</t>
  </si>
  <si>
    <t>Se realizó desazolve c/p, r/p, p/v atarjea central; registros; descargas domiciliarias. Beneficiando a 185,000 personas aproximadamente. Se realizó "desazolve preventivo" en las Colonias donde no se identificaron problemáticas.</t>
  </si>
  <si>
    <t>Objetivo: Proporcionar a la ciudadanía áreas seguras y de calidad</t>
  </si>
  <si>
    <t>Se realizó mantenimiento a placas de nomenclatura en diversas Colonias de la demarcación. Se dio mantenimiento al señalamiento vehicular y peatonal en calles y avenidas de esta demarcación, con la finalidad de brindar mayor seguridad y orientación a los peatones y conductores que circulan en la misma.</t>
  </si>
  <si>
    <t>218</t>
  </si>
  <si>
    <t>Trabajos de Bacheo en distintas Colonias de la Demarcación.</t>
  </si>
  <si>
    <t>Se reconstruyeron pozos de visita, coladeras pluviales y rejillas de piso.</t>
  </si>
  <si>
    <t>Se realizó la instalación de señalamientos verticales en diferentes colonias de esta Delegación. Adicionalmente, se dio mantenimiento a placas de nomenclatura.</t>
  </si>
  <si>
    <t>135,029</t>
  </si>
  <si>
    <t>A través de los procedimientos de reencarpetado y construcción de la carpeta asfáltica se han realizado trabajos por 35,035 metros cuadrados en diferentes Colonias de esta Delegación, beneficiando así a 466,947 personas (población fija y flotante).</t>
  </si>
  <si>
    <t>Objetivo: Conservar y mantener las vialidades secundarias de acuerdo al programa establecido. Mejorar el entorno urbano y calidad de vida de los habitantes</t>
  </si>
  <si>
    <t>219</t>
  </si>
  <si>
    <t>Objetivo: Llevar a cabo la rehabilitación y mantenimiento para tener espacios públicos de calidad y crear una imagen urbana favorable y de confianza en la sociedad.</t>
  </si>
  <si>
    <t>Se efectuó retiro de escombro en diferentes Colonias de esta demarcación territorial.</t>
  </si>
  <si>
    <t>Objetivo: Asegurar el abasto y acceso al agua potable para los habitantes de la Delegación Azcapotzalco</t>
  </si>
  <si>
    <t>Se brindó suministro de agua potable en camión tipo pipas donde la población lo requiera. Beneficiando a 306,000 habitantes, en 77 Colonias de esta Demarcación.</t>
  </si>
  <si>
    <t>Se realizaron acciones en cajas de válvulas en diferentes diámetros, cambios de válvulas, renivelación de caja de válvulas.</t>
  </si>
  <si>
    <t>En la colonia Clavería se abrieron cepas e instaló tubería de agua potable de diferentes diámetros.</t>
  </si>
  <si>
    <t>Objetivo: Brinar escuela públicas de calidad a los estudiantes y personal docentede la Delegación Azcapotzalco</t>
  </si>
  <si>
    <t>Se hizo mantenimiento en limpieza de canaletas.</t>
  </si>
  <si>
    <t>253</t>
  </si>
  <si>
    <t>Se realizó borrado de graffitti en las colonias: Aguilera, Azcapotzalco, El Jaguey, El Recreo, La Raza, Los Reyes, San Andrés, San Pedro Xalpa, Liberación, San Francisco Tetecala, Juan Tlihuaca, San Marcos, Santo Tomás, San Sebastián, Santa Apolonia, Sector Naval, Tezozomoc, U. Hab. Cuitlahuac, U.H. Pro-hogar y Ferrocarrileros.</t>
  </si>
  <si>
    <t>Se inició la rehabilitación de Ciclovía en las Colonias Arenal, Tlatilco y Ampliación del Gas y en la Avenida Ferrocarriles Nacionales</t>
  </si>
  <si>
    <t>Se llevan a cabo diversos proyectos correspondiente al Presupuesto Participativo referentes a la mejora en imagen urbana.</t>
  </si>
  <si>
    <t>Se llevó a cabo la rehabilitación de líneas de agua potable en tres colonias de la Delegación Azcapotzalco: Prados el Rosario, San Juan Tlihuaca y Santiago Ahuizotla.</t>
  </si>
  <si>
    <t>Se ejecutó el Proyecto "Mantenimiento de red secundaria de agua potable" en las siguientes Colonias: Petrolera Ampliación, Clavería, El Recreo, Industrial Vallejo, Nueva Santa María, Obrero Popular, Petrolera, San Miguel Amantla Pueblo, San Marcos Barrio, San Rafael, Santa Barbara Pueblo, Santa María Malinalco Pueblo, Sindicato Mexicano de Electricistas,Tezozomoc y Nueva España.</t>
  </si>
  <si>
    <t>Se abrieron cepas, se repararon fugas de tubo de asbesto, pvc de diferentes diámetros: 1/2", 1", 2" hasta 12". En 98 colonias de la Delegación.</t>
  </si>
  <si>
    <t>Se brindó mantenimiento, Conservación y Rehabilitación de Infraestructura de Agua Potable en las Colonias: Barrio Coltongo, Coltongo, Santa Cruz de las Salinas, San Andrés de las Salinas, Ampliación San Pedro Xalpa, Santiago Ahuizotla, Pueblo San Andrés y Barrio San Andrés.</t>
  </si>
  <si>
    <t>90</t>
  </si>
  <si>
    <t>Se hizo mantenimiento correctivo se atendieron 90 Planteles. Los trabajos realizados fueron los siguientes: retiro de escombro, lavado de cisterna, limpieza de azotea, lavado de tinacos, limpieza de jardineras, desazolve, albañilería, electricidad, pintura, impermeabilización, plomería, herrería en diferentes escuelas públicos de esta demarcación (Jardines de niños, primarias y secundarias).</t>
  </si>
  <si>
    <t>Tonelada</t>
  </si>
  <si>
    <t>Objetivo: Recolectar residuos sòlidos para mejorar el ambiente dentro de la demarcaciòn</t>
  </si>
  <si>
    <t>Diariamente se levantaron 112 tiraderos a cielo abierto</t>
  </si>
  <si>
    <t>Se otorgó servicio a 43 empresas afiliadas al servicio de recolección industrial (generadores de alto volumen)</t>
  </si>
  <si>
    <t>Se proporcionó servicio de Recolección Domiciliaria a las 78 rutas de recolección de residuos sólidos atendiendo diariamente 1726 paradas oficiales distribuidas en las 111 colonias de la demarcación</t>
  </si>
  <si>
    <t xml:space="preserve">Campaña de Triques, para que la gente no abandone sus muebles en desuso, cada sábado durante el periodo se realizaron 84 jornadas sabatinas de retiro de triques, donde los vecinos sacaron de sus domicilios los objetos voluminosos en desuso (colchones, muebles viejos, ajas, triques y cachivaches), que no pueden recibir los camiones recolectores en las colonias como: Ampliación del Gas, Ángel Zimbrón, Arenal, Clavería, Coltongo, El Jagüey, Ferrería, Industrial Vallejo, Jardín Azpeitia, Los Reyes, Nueva España, Nueva Santa María, Pro-hogar, Providencia, Reynosa Tamaulipas, San Álvaro, San Andrés (Barrio y Pueblo), San Bartolo Cahualtongo, San Bernabé, San Francisco Tetecala, San Marcos, San Martín Xochinahuac, San Mateo, San Pedro Xalpa, San Rafael, San Sebastián, Santa Apolonia, Santa Bárbara, Santa Cruz Acayucan, Santa Lucía, Santa María Malinalco, Santiago Ahuizotla, Santo Domingo, Santo Tomás, San Salvador Xochimancas, Tierra Nueva, U. H. El Rosario, U. H. Presidente Madero, U. H. Xochinahuac, Victoria de las Democracias e Ignacio Allende, etc. </t>
  </si>
  <si>
    <t xml:space="preserve">Efectuamos el barrido manual en los 520 tramos (de 2 kilómetros aproximadamente): 320 de forma diaria, 180 de manera terciada y con 20 cuadrillas identificados como puntos conflicto. </t>
  </si>
  <si>
    <t>Atención Ciudadana.- Atendimos con cuadrillas especiales demandas ciudadanas del servicio de limpia ingresada a través del CESAC,  vía telefónica, así como en redes sociales</t>
  </si>
  <si>
    <t>Consolidación del Programa de Separación de Residuos Sólidos: En hogares, comercios, hospitales, industrias, mercados, etc. Se proporcionaron 122 “Talleres de inducción a la Separación, para fortalecer la conciencia ciudadana de participación en el mejoramiento del medio ambiente, realizando las prácticas de separación de los residuos en la fuente generadora.</t>
  </si>
  <si>
    <t>Se efectuó barrido mecánico de 1 ruta en dos turnos en el Centro.</t>
  </si>
  <si>
    <t xml:space="preserve">Se formaron cuadrillas matutinas y vespertinas de reacción inmediata, que levantan todo tipo de residuos abandonados en la vía pública, colocan mantas alusivas y entregan volantes a la ciudadanía. Principalmente con estas acciones se ha logrado eliminar completamente en un año 62 tiraderos, casi el 53% de los 116 existentes al inicio de la gestión, beneficiando 231,960 habitantes de 34 colonias: Ampliación San Pedro Xalpa, Ángel Zimbrón, Arenal, Azcapotzalco, Del Gas, El Jagüey, El Recreo, Ferrería, Nextengo, Nueva Santa María, Pasteros, Plenitud, Providencia, Reynosa Tamaulipas, San Álvaro, San Andrés Pueblo, San Juan Tlihuaca, San Miguel Amántla, San Sebastián, Santa Bárbara, Santa Cruz Acayucan, Santa María Malinalco, Santiago Ahuizotla, Santo Domingo, Santo Tomás, Sector Naval, San Salvador Xochimancas, Tezozómoc, U. H. El Rosario, U. H. Presidente Madero, U. H. Francisco Villa, Victoria de las Democracias y U. H. Croc 1. Actualmente se levantan diariamente 52 tiraderos al aire libre. </t>
  </si>
  <si>
    <t>Comerciante</t>
  </si>
  <si>
    <t>2,700</t>
  </si>
  <si>
    <t>700</t>
  </si>
  <si>
    <t>Objetivo: garantizar el correcto funcionamiento del comercio que se ubica en la calle, camellones, banquetas, avenidas, asegurando que no existan afectaciones para las personas que transitan por el lugar donde se encuentran instalados</t>
  </si>
  <si>
    <t>Se llevó a cabo los programas de ordenamiento en vía pública apegado a la normatividad con los comerciantes que están incluidos en el programa SISCOVIP y lo que establece el Artículo 304 del Código Fiscal para el Distrito Federal:</t>
  </si>
  <si>
    <t>En la colonia Centro de Azcapotzalco, se ha llevado a cabo el reordenamiento de los comerciantes de romería, que se instalaban en el Jardín Hidalgo y Avenida Azcapotzalco, siendo un espacio considerado como patrimonio Histórico, la reubicación se instalaron en la romería de diciembre de 2015, y la de 2016 en la explanada de la Delegación para conservar un espacio histórico que identifica a la delegación Azcapotzalco.</t>
  </si>
  <si>
    <t>En la Avenida Clavería el tramo de las calles de Ignacio Allende hasta la calle de Tebas, donde se ajustaron los puestos a sus medidas reglamentarias, se unificó el color del material de lonas que tienen, se liberaron pasos peatonales, las medidas de seguridad de protección civil e higiene.</t>
  </si>
  <si>
    <t>El reordenamiento de los diferentes tianguis, el que se ubica en la calle de Cincel en la colonia el Rosario, el cual debido a las quejas vecinales y desbordamiento generando la molestia de vecinos. El reordenamiento consistió en retirar a todos los puestos que no tenían autorizados en el permiso con el que contaban y se liberó el arroyo vehicular, banquetas y entradas de domicilios particulares. Los vecinos quedaron conformes con el reordenamiento levado a cabo.</t>
  </si>
  <si>
    <t>La reubicación del tianguis que se instalaba en la calle de Ferrocarriles Nacionales entre las calles de 5 de febrero e Industria, se dio por el accidente que provocó uno de los comerciantes con una vecina del lugar, se le sancionó no dejando que se instalara durante 2 meses, y después del análisis de una posible reubicación, se les instaló en la calle de Ferrocarriles Nacionales y la calle de Camino a Nextengo</t>
  </si>
  <si>
    <t>La reubicación de comerciantes en la calle Central número 209, en la Colonia Prohogar, esta fue solicitada por el Párroco de la Iglesia de Nuestra Señora de Fátima, debido a la afluencia de personas los días en que tienen actividades no había un buen acceso a las personas, y se podía ocasionar un accidente, se reubicaron alrededor de 12 puestos en otras zonas que no causaron obstrucción al peatonal y vehicular</t>
  </si>
  <si>
    <t>En las 7 estaciones del Metro se realizó la reubicación de los puestos que se encontraban dentro de la zona de seguridad del protocolo de protección civil, reubicando un total de alrededor de 55 puestos, las estaciones son Tezozómoc, Azcapotzalco, Aquiles Serdán, Refinería, Ferrería, Norte 45, Vallejo y Camarones, que fue supervisada por el personal de Protección Civil del Metro y de la Subsecretaría de Programas Delegacionales.</t>
  </si>
  <si>
    <t>De las acciones que se realizan constantemente es exhorta a los oferentes que se encuentran incorporados en el SISCOVIP, que es el registro del comercio en vía pública, y que tiene el registro la actualización de los pagos que deben contribuir por los aprovechamientos del uso de la vía pública con fundamento en el artículo 304 del Código Fiscal para el Distrito Federal, visitamos constante en el lugar donde ejercen el comercio para que regularicen sus contribuciones.</t>
  </si>
  <si>
    <t>Se recorrieron todas las colonias de esta delegación sin embargo se puso mayor atención a las colonias:U.H El Rosario, San Martin Xochinahuac, U.H. Presidente Madero, U.H. Francisco Villa, U.H Prados del Rosario, Hacienda del Rosario,  La española, Pasteros,  Tierra Nueva, San Rafael, Santa Bárbara, Reynosa Tamaulipas, Santa Bárbara, San Juan Tlihuaca,  San Antonio,  Tezozomoc, Las trancas, Nueva Tezozomoc, Centro de Azcapotzalco, San Álvaro, Nextengo, Ángel Zimbrón, Clavería, Nueva Santa María, Tlatílco, Victoria de las Democracias, Aguilera, Liberación, Patrimonio Familiar, Arenal, Pro-Hogar, Euzkadi, La Raza.</t>
  </si>
  <si>
    <t xml:space="preserve">Se realizan recorridos en las colonias que conforman la delegación, se le da especial atención a las zonas donde los vecinos han denunciado el constante consumo de bebidas embriagantes, drogas, escandalo en vía pública y robos. Hasta la fecha se han llevado acabo 60recorridos por las colonias: U.H: El Rosario, U.H. Presidente Madero, U.H. Francisco Villa, La española, Pasteros, San Rafael, Reynosa Tamaulipas, Santa Bárbara, San Juan Tlihuaca, Las trancas, Nueva Tezozómoc, Centro de Azcapotzalco, San Álvaro, Clavería, Nueva Santa María, Tlatílco y 
Victoria de las Democracias
</t>
  </si>
  <si>
    <t xml:space="preserve">Se llevaron acabo los recorridos dentro los espacios de recreación a fin de evitar el mal uso, el consumo de cualquier bebida o droga asi como el robo a los visitantes teniendo 566 acciones preventivas. Los Deportivos fueron los siguientes: Deportivo Azcapotzalco, Deportivo 20 de noviembre,  Deportivo Renovación,  Deportivo Victoria de las Democracias, Alameda Norte y Parque Tezozomoc. </t>
  </si>
  <si>
    <t xml:space="preserve">Se realizó presencia en Mercados Públicos, Iglesias y Parroquias (apoyos en Fiestas patronales y otros eventos dentro de las mismas), se brindó el apoyo a 1,864 eventos Deportivos y Culturales realizados en todo el perímetro Delegacional. </t>
  </si>
  <si>
    <t xml:space="preserve">Del 24 al 27 de Marzo de los corrientes se realizó el Operativo “Cuaresma”, mediante el cual se brindó vigilancia a 45 iglesias mediante códigos águila, presencia en las representaciones y acompañamiento de procesiones dentro de las que destacan las de San Marcos, Reynosa Tamaulipas, Unidad Habitacional El Rosario, Prados del Rosario, Pasteros, Tezozómoc, Centro de Azcapotzalco, San Juan Tlihuaca, Santa Cruz Acayucan, Clavería, Las Trancas, Santa Lucia, La Preciosa, Santa María Malinalco, U.H. Cuitláhuac, Santo Tomas, Nueva Santa María, Victoria de las Democracias, San Bernabé, Obrero Popular, Pro-Hogar, Ampliación Cosmopolita y Arenal entre otras.  </t>
  </si>
  <si>
    <t>A partir de las 07:00 am. del día 31 de octubre al 06 de noviembre del 2016 se instaló el dispositivo de  Acciones Preventivas en los 7 panteones del perímetro delegacional</t>
  </si>
  <si>
    <t>El día primero de  Noviembre se instalaron las ofrendas sobre Avenida camarones en las  cuales se brindó la vigilancia con cuatro células de Policía vecinal concluyendo a las 23:30 hrs. Del día 02 teniendo una afluencia de aproximadamente de 1,200 visitantes.</t>
  </si>
  <si>
    <t>A partir del día 19 de Agosto se dio inicio a las acciones preventivas denominadas “Operativo Escudo”, en las cuales participaron personal de la Policía Municipal de Tlalnepantla de Baz, Policía de Proximidad, Policía Auxiliar del Distrito Federal y de la Comisión Estatal de Seguridad Ciudadana (CES), los cuales se realizaron los días jueves, viernes y sábado de cada semana, con ello se pretender disminuir los índices delictivos de las zonas limítrofes entre el Municipio de Tlalnepantla y la Delegación Azcapotzalco donde los principales delitos son el robo de vehículos, el robo a transeúnte y a bordo de transporte público. Se realizaron 42 acciones. En dichas acciones se cuento con aproximadamente 100 elementos de los distintos cuerpos policiacos ya mencionados que estarán patrullando las áreas ya mencionadas en un horario de 20:00 a 00:00 hrs.</t>
  </si>
  <si>
    <t>Objetivo: Garantizar en coordinación con las Delegaciones, que el acceso y uso del espacio público se lleve a cabo con el mínimo de impactos negativos a la población. Toda expresión política y social debe ser atendida de manera respetuosa.</t>
  </si>
  <si>
    <t>Objetivo: Garantizar la seguridad de la población fija y flotante de esta demarcación territorial.</t>
  </si>
  <si>
    <t>No se tiene registro de gasto</t>
  </si>
  <si>
    <t xml:space="preserve">Acciones Realizadas con Gasto de Inversión: </t>
  </si>
  <si>
    <t>Durante este año se han atendido 35 Pláticas de Prevención del Delito, con temas de “Educación Vial”, “Medidas de Seguridad”, “Violencia Familiar”, “Las Drogas”, “Prevención de Adicciones”, “Bullying”, “Violencia en Medios Masivos de Comunicación” y “Operativo Mochila Segura”; lo anterior en escuelas de nivel Básico, Jardín de Niños, Primarias, Secundarias, estas últimas con apoyo de la Dirección de Seguridad Escolar, teniendo un impacto aproximado de 8763 alumnos y docentes.</t>
  </si>
  <si>
    <t xml:space="preserve">También se realizaron Pláticas de Prevención del Delito en centros Cristianos con tres (3) centros atendidos con un impacto de 150 personas aproximadamente; dos (2) Pláticas con el INJUVE con un impacto de 350 personas, 10 Pláticas en las colonias El Rosario CTM-B, “Plaza Herreros” en El Rosario, Colonia santo Tomas en Tezonapa y Privada Luna, con un impacto de 150 personas aproximadamente; dos Pláticas en el Mercados “Benito Juárez y Reynosa” con un impacto de 35 personas, más nueve recorridos por los mercados Nueva Santa María, Santa Lucía, Benito Juárez, Victoria de las Democracias, Reynosa Tamaulipas, Jardín Fortuna Nacional, Clavería, Pasteros y Prohogar. </t>
  </si>
  <si>
    <t xml:space="preserve">También se han atendido 136 reuniones escolares, destacando entre ellos el Subcomité de Seguridad y Procuración de Justicia con Planteles de la SEP, El Comité de Sendero Seguro, Subcomité de Seguridad y Procuración de Justicia con CONALEP, además de atenciones de llamados a las escuelas para verificar la seguridad del plantel, así como la presencia de elementos de seguridad.      </t>
  </si>
  <si>
    <t>A)  Normal</t>
  </si>
  <si>
    <t>A)  Satisfactorio
Se rebasó la meta establecida por contar con el material necesario para la realización de reconstrucción de pozos de visita, coladeras pluviales y rejillas de piso.</t>
  </si>
  <si>
    <t>Director de Recursos Financieros</t>
  </si>
  <si>
    <t>Lic. Víctor Manuel Motta  Mercado</t>
  </si>
  <si>
    <t>Lic. Jaime Carlín Uscanga</t>
  </si>
  <si>
    <t>A)  La diferencia entre el Presupuesto devengado respecto al Modificado, se debe al aprovechamiento óptimo de los materiales existentes en el almacén y a que los proveedores no presentaron en tiempo y forma las facturas, asimismo, se realizaron devoluciones de facturas que presentaron errores,  por las adquisiciones de: papelería, suministros para equipos de cómputo, adquisición de la Gaceta Oficial de la CDMX, inscripción a periodicos, material de limpieza, material didáctico, alimentos preparados y en estado natural, prendas de protección, adhitivos y lubricantes para vehículos, artículos deportivos, herramientas menores; diversos materiales y suministros para el mantenimiento menor como son: mezcla asfática, material eléctrico, materiales para la construcción, refacciones para maquinaria y equipo, refacciones para el matenimiento correctivo al equipo vehicular. Cumpliendo con los objetivos en el presente trimestre.</t>
  </si>
  <si>
    <t xml:space="preserve">A)  La diferencia entre el Presupuesto devengado respecto al modificado: En cuanto a que el personal de nómina Tipo 08, se encuentran recibos no cobrados del personal, así como las plazas vacantes, a los periodos de contratación situaciones que originaron los remanentes presupuestales de sueldos y aguinaldo, asimismo, se observa variación presupuestal en los conceptos de: Tiempo Extras y Guardias debido a los periodos vacacionales y bajas del personal operativo. Respecto al concepto por Indemnizaciones y Sueldos Caidos se debe a que se encuentran en proceso de validacion ante la Consejería Jurídica de la CSMX para ser finiquitados. El concepto de Apoyos Colectivos está en función a lo requerido por las secciones sindicales. En cuanto al concepto de Premio de antigüedad se presenta derivado a los niveles salariales del personal operativo, es importante señalar, qu se cubrió el total de la nómina con sus respectivas prestaciones contractuales.                                     </t>
  </si>
  <si>
    <t>A)  La diferencia entre el Presupuesto devengado respecto al Modificado se debe a que los proveedores y prestadores de servicio, no presentaron en tiempo y forma las facturas para el trámite de pago por los conceptos de: Suministro de gas, por los Servicios de: agua tratada, telefonia convencional, otros arrendamientos, diseños de equipos de cómputo, capacitación, impresión de planos, fumigación, limpieza y manejo de desechos; mantenimiento a; mobiliario, parque vehicular a cargo de seguridad pública, programas delegacionales, para servidores públicos, maquinaria y equipo; Servicios de difusión en periódicos y revistas del programas delegacionales; Servicios de grabación en video y sonido, Servicios  integrales para los espectáculos culturales, servicios de orden social, servicio integrales para exposiciones, por impuestos y derechos. Asimismo, la diferencia que se observa en el presupuesto asignado para cubrir otros impuestos y los derivados por una relación laboral, se origina por los niveles salariales del personal operativo, por las deducciones por faltas injustificadas, bajas por renuncia, defunción y jubilación, cubriendosé el total del gasto generado por este concepto durante el ejercicio 2016. Cabe señalar, que con el aprovechamiento óptimo de los recursos materiales y humanos se cubrieron las metas programadas en el trimestre.</t>
  </si>
  <si>
    <t>A)  La diferencia entre el Presupuesto devengado respecto al Modificado que se observa, se debe a que los recursos estan sujetos a la demanda ciudadana en materia de poyos sociales en especie y/o económicas dentro de los programas sociales a cargo de esta delegación en beneficio de la población de escasos recursos que radica en esta demarcación delegacional. Cabe señalar, que se cubrió el total de la demanda ciudadana  de escasos recursos.</t>
  </si>
  <si>
    <t>A)  La diferencia entre el Presupuesto devengado respecto al modificado: se origina por los recibos no cobrados, periodos de contratación del personal, así como las plazas vacantes y bajas del personal con Tipo de Nómina 8;  respecto a los conceptos de: Tiempo Extras y Guardias se debe a los periodos vacacionales y bajas del personal operativo. Cabe señalar, que se cubrió el total de sueldos y prestaciones contractuales del personal de base y estructrura.</t>
  </si>
  <si>
    <t>A)  La diferencia entre el Presupuesto devengado respecto al modificado se debe a que los proveddores no presentaron en tiempo y forma las facturas, así como a las devoluciones que presentaron inconsistencias y a la variación de precios durante la adjudicación de los siguientes: Material eléctrico y electrónico, Artículos metálicos para la construcción y Otros materiales y artículos de construccion, productos químicos y herramientas menores. Cabe señalar que se cubrió el total de las metas programadas al presente trimestre.</t>
  </si>
  <si>
    <t>A)  La diferencia entre el Presupuesto devengado respecto al modificado: se debe a la devolución de facturas que presentaban incosnsitencias, a la falta de ingresos de facturas en tiempo y forma para el trámite de pago de los servicios de: diseño de programas de c+omputo, mantenimiento menor de inmuebles, Mantenimiento de Equipo vehicular destinado a operación de programas públicos y Servicios de Fumigacion. Se cubrió el total de las metas físicas programadas al trimestre.</t>
  </si>
  <si>
    <t>A)  La diferencia entre el Presupuesto devengado respecto al modificado: se origina a que el proveedor no presentó en tiempo y forma la factura por el servicio de mantenimiento en áreas comunes de unidades habitacionales con presupuesto participativo, cubriéndose el total de los objetivos en el presente trimestre.</t>
  </si>
  <si>
    <t>A)  La diferencia entre el Presupuesto devengado respecto al modificado se debe a que: que los proveedores no ingresaron en tiempo y forma las facturas para el trámite de pago por las adquisiciones de:  Automoviles y camiones para la ejecución de programas de seguridad pública y para la operación de programas públicos y Maquinaria y equipo de construcción, equiipos audiovisuales y bombas, sin embargo, se cubrieron las metas físicas programadas en el presente trimestre.</t>
  </si>
  <si>
    <t>A)  La diferencia entre el Presupuesto devengado respecto al modificado se debe a que para los Recursoas Federales Programa de Fortalecimiento Financiero IV y el Programa de Desarrollo Regional IV, se tienen Convenios de Multianualidad 2016-2017, recursos que serán transferidos al próximo ejercicio presupuestal. asimismo, derivado a los tiempos de entrega de estimaciones de obra y facturas, no fueron ingresados en tiepo y forma para el trámite de pago por conceptos de mantenimiento en vialidades secundarias peatonales y vehiculares, mantenimento a la red secundaria de drenaje y edificios públicos, sin embargo, se cubrió el total de las obras programadas en el presente trimestre.</t>
  </si>
  <si>
    <t>A)  Satisfactorio
Debido a que no se presentaron las facturas en tiempo y forma no fue posible realizar el trámite de pago, asimismo, los recursos humanos y materiales fueron aprovechados al máximo, permitiendo cumplir con las metas programadas.</t>
  </si>
  <si>
    <t>A)  No Satisfactorio
La variación que se observa se deriva al máximo aprovechamiento de los recursos humanos y materiales, brindando atención a la demanda en sanidad animal.</t>
  </si>
  <si>
    <t xml:space="preserve">A)  No Satisfactorio
Debido a que los servicios funerarios no se pueden cuantificar, la meta física programada fue mayor a la alcanzada, sin embargo se aprovecharon los recursos humanos y financieros para el mantenimiento a los crematorios, con la finaldiad de brindar un servicio oportuno a la población solicitante de estos servicios. </t>
  </si>
  <si>
    <t>A)  Satisfactorio
Debido a la difusión de las distintas actividades desportivas, la meta física programada fue menor a la demanda, asimismo, los recursos humanos y financieros fueron aprovechados al máximo.</t>
  </si>
  <si>
    <t>A)  No Satisfactorio
Para el cumplimiento de la meta física se tiene programado para el año 2017, toda vez, que se cuenta con un convenio de Multianual con recursos provenientes del Programa de Fortalecimiento Financiero IV.</t>
  </si>
  <si>
    <t>A)  Satisfactorio
Debido al deterioro del inmueble cultural y a la mayor afluencia de visitantes, se le otorgó el mantenimiento a un espacio cultural, por lo que se cumplíó satisfactoriamente la meta físca.</t>
  </si>
  <si>
    <t>A)  No Satisfactorio
Debido a la "veda electoral", no fue posible difundir las actividades culturales que realiza esta delegación por lo que no fue posible cumplir con la meta programada.</t>
  </si>
  <si>
    <t>A)  Satisfactorio
Debido a la difusión realizada de los programas de apoyo a la educación , la demanda de la población estudiantil se incrementó. Con el aprovechamiento de los recursos humanos y financieros, se superó la meta física programada.</t>
  </si>
  <si>
    <t>A)  Satisfactorio
Con la finaldiad de brindar seguridad y bienestar a la población estudiantil y la población administrativa y docente, se llevó a cabo mantenimiento correctivo a las instalaciones de los planteles educativos, cumpliendose con la meta física programada.</t>
  </si>
  <si>
    <t xml:space="preserve">A)  Satisfactorio
Debido a que esta actividad está sujeta a la demanda ciudadana en casos de violencia intrafamiliar, la meta física alcanzada fue superior a la programada con el máximo aprovechamietno de los recursos humanos y financieros.
</t>
  </si>
  <si>
    <t>A)  Satisfactorio
Debido a la difusión de los programas sociales, se incrementó la demanda ciudadanía para el apoyo a adultos mayores, con el aprovechamiento óptimo de l recursos humanos y financieros, se rebasó la meta física programada.</t>
  </si>
  <si>
    <t>A)  Satisfactorio
Para el cumplimiento de la meta física se tiene programado para el año 2017, toda vez, que se cuenta con un convenio de Multianual con recursos provenientes del Programa de Fortalecimiento Financiero IV. Asimismo los contratistas no presentaro en tiempo y forma las facturas para el trámite de pago, reflejándose en la meta física alcanzada.</t>
  </si>
  <si>
    <t>Se cumplío con los objetivos en el presente trimestre.</t>
  </si>
  <si>
    <t xml:space="preserve">A)  No Satisfactorio
Se cumplió con  la meta física en el presente trimestre. </t>
  </si>
  <si>
    <t>A) Satisfactorio
Se cumplió con la meta física en materia de apoyo a la prevenvión del delito, sin embargo la diferencia presupuestal que se observa se deriva a que el proveedor de las patrullas no presentó en tiempo y forma las facturas para el trámite de pago.</t>
  </si>
  <si>
    <t>A) Normal
Se cumplió con la meta física en materia de complemento de vigilancia, la diferencia presupuestal que se observa se deriva a las faltas aplicadas a los elementos que no se presentaron a su jornada laboral.</t>
  </si>
  <si>
    <t>A) Normal
Se cumplió con la meta física en materia de protección civil, la diferencia presupuestal que se observa se deriva al aprovechamiento óptimo de los recursos humanos y financieros.</t>
  </si>
  <si>
    <t>A)  Satisfactorio
Debido al aprovechamiento óptimo de los recursos humanos y financieros, se logró una mayor producción de plantas ornamentales y de jardín en los viveros.</t>
  </si>
  <si>
    <t>A)  Satisfactorio
Se cumplió con la meta física progamada, logrando optimizar los recursos financieros.</t>
  </si>
  <si>
    <t>A)  Satisfactorio
Se alcanzó la meta física programada con el máximo aprovechamienro de los recursos financieros.</t>
  </si>
  <si>
    <t xml:space="preserve">A)  Satisfactorio
Se rebasó la meta debido a la alta demanda que se tuvo para la recolección de residuos sólidos en las colonias de la Demarcación con el mayor aprovechamiento de los recursos humanos y fiancieros. La diferencia que se observa en el presupuesto se deriva a que el proveedor no presentó en tiempo y forma las facturas para el trámite de pago.  </t>
  </si>
  <si>
    <t>A)  Satisfactorio
Se rebasó la meta física programada con el aprovechamiento óptimo de los recursos humanos y financieros.</t>
  </si>
  <si>
    <t>A)  Satisfactorio
Con el aprovechamiento óptimo de los recursos humanos y financieros, se rebasó la meta física programada por el mantenimiento de señalamiento vehicular y peatonal en las calles y avenidas la demarcación delegacional. La diferencia presupuestal que se observa se deriva a la falta de ingresos de las facturas por la adquisición de vehiculos para el trámite de pago.</t>
  </si>
  <si>
    <t>A)  Satisfactorio
Para el cumplimiento de la meta física se tiene programado para el año 2017, toda vez, que se cuenta con un convenio de Multianual con recursos provenientes del Programa de Fortalecimiento Financiero IV.</t>
  </si>
  <si>
    <t>A)  Satisfactorio
Se contó oportunamente con el recurso necesario para dar mantenimiento a los edificios públicos cumpliendose con la meta física programada. La diferencia presupuestal que se observa se origina por la falta de ingreso de las estimaciones y facturas para el trámite de pago.</t>
  </si>
  <si>
    <t>A)  Satisfactorio
Debido a los trabajos de mantenimiento y rehabilitación a las banquetas con recursos del presupuesto participativos y al programa delegacional, se rebasó la meta física. La diferencia presupuestal que se observa se origina por la falta de ingresos de estimaciones y facturas para el trámite de pago.</t>
  </si>
  <si>
    <t>A)  Satisfactorio
Se cumplió con la meta física progamada, la diferencia presupuestal que se observa se origina por la falta de ingreso en tiempo y forma de las estimaciones y facturas para el trámite de pago. Asimismo, las facturas para cubrir compromisos pendientes de ejercicio anteriores, fueron devueltas por presentar inconsistencias.</t>
  </si>
  <si>
    <t>A)  No Satisfactorio
Para el cumplimiento de la meta física se tiene programado para el año 2017, toda vez, que se cuenta con un convenio de Multianual con recursos provenientes del Programa de Fortalecimiento Financiero IV. La diferencia presupuestal que se observa, se origina por la falta de ingreso de las facturas por la adquisición de vehiculos, así como las correspondientes a estimaciones y facturas que los contratistas no ingresaron en tiempo y forma para el trámite de pago.</t>
  </si>
  <si>
    <t>A)  Satisfactorio
La diferencia presupuestal que se observa, se origina por el Convenio de Multianual con recursos provenientes del Programa de Fortalecimiento Financiero IV, que serán ejecutados durante el ejercicio presupuestal 2017. Asimismo se rebasó la meta programada debido a que aprovechamiento óptimo de los recursos humanos y financieros para el mantenimiento a la imagen urbana. Respecto a la diferencia presupuestal que se observa se origina por el convenio multianual, por la falta de ingreso de las estimaciones y facturas para el trámite de pago.</t>
  </si>
  <si>
    <t>A)  No Satisfactorio
Se rebasó la meta debido al aprovechamiento óptimo de los recursos humanos y fiancieros.</t>
  </si>
  <si>
    <t>A)  Satisfactorio
Debido a que la meta física programada está sujeta a la demanda ciudadana, no se alcanzó a cubrir la meta física programada. La diferencia presupuestal que se observa, se origina por la asignaron recursos del Programa de Fortalecimiento Financiero IV, para el convenio de Multianual, y a la falta de ingreso de las facturas por la adquisición de vehículos para el trámite de pago.</t>
  </si>
  <si>
    <t>A)  Satisfactorio
Se rebasó la meta programada debido al aprovechamiento óptimo de los recursos humanos y financieros. La diferencia presupuestal que se observa se origina por la asignaron recursos del Programa de Fortalecimiento Financiero IV, para el convenio de Multianual, y a la falta de ingreso de las facturas por la adquisición de vehículos, estimaciones de obra y facturas para el trámite de pago.</t>
  </si>
  <si>
    <t>A)  Satisfactorio
No fue posible alcanzar la meta física programada, debido a que los contratistas no presentaron en tiempo y forma las estimaciones y facturas para la cuantificación de las metas físicas alcanzadas, así como para el trámite de pago.</t>
  </si>
  <si>
    <t>A)  Satisfactorio
Debido a que la meta física esta en función a la demanda ciudadana, la meta física fue superior a la estimada, con el aprovechamiento óptimo de los recursos humanos y financieros.</t>
  </si>
  <si>
    <t>A)  Satisfactorio
Se cubrió la meta física programada, la diferencia presupuestal que se observa se origina por la falta de ingreso de las facturas por la adquisición de vehiculos para la ejecución de programas públicos y por la prestación de servicios.</t>
  </si>
  <si>
    <t>A)  Satisfactorio
Se cubrió la meta física programada, la diferencia que se observa en el presupuesto se debe a la falta de ingreso de facturas por las adquisiciónes de bienes y servicios, así como por la adquisición de vehiculos para los servidores públicos de mado superior.</t>
  </si>
  <si>
    <t>FONDO, CONVENIO O SUBSIDIO: 5.P.1.2.6.- Fondo de aportaciones para el fortalecimiento de los municipios y de las demarcaciones territoriales del distrito federal (FORTAMUN)</t>
  </si>
  <si>
    <t xml:space="preserve">FONDO, CONVENIO O SUBSIDIO: 5.M.Q.6.3. Fondo de Desarrollo Regional III   </t>
  </si>
  <si>
    <t>METRO CUADRADO</t>
  </si>
  <si>
    <t>ESPACIO PUBLICO</t>
  </si>
  <si>
    <t>LUMIN ARIA</t>
  </si>
  <si>
    <t xml:space="preserve">FONDO, CONVENIO O SUBSIDIO: 5.M.Y.6.3. Fondo de Desarrollo Regional IV   </t>
  </si>
  <si>
    <t>FONDO, CONVENIO O SUBSIDIO: 5.P.1.3.6 Fondo de aportaciones para el Fortalecimiento de los Municipios y de las demarcaciones territoriales del D.F. (FORTAMUN)</t>
  </si>
  <si>
    <t>FONDO, CONVENIO O SUBSIDIO: 5.P.1.4.6 Fondo de aportaciones para el Fortalecimiento de los Municipios y de las demarcaciones territoriales del D.F. (FORTAMUN)</t>
  </si>
  <si>
    <t>FONDO, CONVENIO O SUBSIDIO: 5.P.1.5.4 Fondo de aportaciones para el Fortalecimiento de los Municipios y de las demarcaciones territoriales del D.F. (FORTAMUN)</t>
  </si>
  <si>
    <t>FONDO, CONVENIO O SUBSIDIO: 5.P.1.5.5 Fondo de aportaciones para el Fortalecimiento de los Municipios y de las demarcaciones territoriales del D.F. (FORTAMUN)</t>
  </si>
  <si>
    <t>FONDO, CONVENIO O SUBSIDIO: 5.P.1.5.6 Fondo de aportaciones para el Fortalecimiento de los Municipios y de las demarcaciones territoriales del D.F. (FORTAMUN)</t>
  </si>
  <si>
    <t>FONDO, CONVENIO O SUBSIDIO: 5.P.6.4.4 Recursos Federales-Aportaciones Federales para  Entidades Federativas y Municipios-Fondo de Aportaciones para  la Infraestructura Social (FAIS) Intereses</t>
  </si>
  <si>
    <t>FONDO, CONVENIO O SUBSIDIO: 5.P.6.4.5 Recursos Federales-Aportaciones Federales para  Entidades Federativas y Municipios-Fondo de Aportaciones para  la Infraestructura Social (FAIS) Intereses</t>
  </si>
  <si>
    <t>FONDO, CONVENIO O SUBSIDIO: 5.P.6.4.6 Recursos Federales-Aportaciones Federales para  Entidades Federativas y Municipios-Fondo de Aportaciones para  la Infraestructura Social (FAIS) Intereses</t>
  </si>
  <si>
    <t>FONDO, CONVENIO O SUBSIDIO: 5.P.6.5.5 Recursos Federales-Aportaciones Federales para  Entidades Federativas y Municipios-Fondo de Aportaciones para  la Infraestructura Social (FAIS) Intereses</t>
  </si>
  <si>
    <t>FONDO, CONVENIO O SUBSIDIO: 5.P.6.5.4 Recursos Federales-Aportaciones Federales para  Entidades Federativas y Municipios-Fondo de Aportaciones para  la Infraestructura Social (FAIS) Intereses</t>
  </si>
  <si>
    <t>FONDO, CONVENIO O SUBSIDIO: 5.P.6.5.6 Recursos Federales-Aportaciones Federales para  Entidades Federativas y Municipios-Fondo de Aportaciones para  la Infraestructura Social (FAIS) Intereses</t>
  </si>
  <si>
    <t>FONDO, CONVENIO O SUBSIDIO: 5.P.6.6.4 Recursos Federales-Aportaciones Federales para  Entidades Federativas y Municipios-Fondo de Aportaciones para  la Infraestructura Social (FAIS) Intereses</t>
  </si>
  <si>
    <t>FONDO, CONVENIO O SUBSIDIO: 5.M.Q.6.3.  Programa de Desarrollo Regional III</t>
  </si>
  <si>
    <t>2.2.1.218. Rehabilitación de Carpeta Asfáltica. -  Se realizará rehabilitacion de la carpeta asfáltica en 27,290 m2, con trabajos consistentes en renivelacion de brocales, fresado, relleno con tepetate, mejoramiento de base - subbase, aplicación de riego de liga e impregnacion y colocación de carpeta asfáltica.                                                                                         La infreaestructura vial de la unidad Habitacional el Rosario presenta un avanzado estado de deterioro en su superficie de rodamiento, presentando asentamientos, baches, lo cual provoca accidentes automovilisticos y accidentes a los peatones que transitan en estas calles, por lo cual, se requiere invertir en la rehabilitacion de la carpeta asfáltica.</t>
  </si>
  <si>
    <t>(19,214/200,000)*100=9.6%</t>
  </si>
  <si>
    <t>Programa de Fortalecimiento Financiero IV (FORTALECIMIENTO FINANCIERO)  5.M.G.6.3.  Recursos Federales</t>
  </si>
  <si>
    <t>Fondo para el Fortalecimiento de la Infraestructura Estatal y Municipal (FORTALECE)   5.M.R.6.3.   Recursos Federales</t>
  </si>
  <si>
    <t>Unidades Habitacionales</t>
  </si>
  <si>
    <t>Estudiante</t>
  </si>
  <si>
    <t>Niño, Niña, Docente.</t>
  </si>
  <si>
    <t>Niño, Niña.</t>
  </si>
  <si>
    <t>Deportista</t>
  </si>
  <si>
    <t>Programa de entrega de cobijas a personas durante el invierno</t>
  </si>
  <si>
    <t>Entrega de juguees a niños y niñas chintololos.</t>
  </si>
  <si>
    <t>Actividad institucional: pintura en bardas para mensajes sociales, culturales y recreativos</t>
  </si>
  <si>
    <t>Programa "Mujeres con oficio"                                                                     100 Mujeres Residentes en la Delegación Azcapotzalco.</t>
  </si>
  <si>
    <t>Gaceta del 24 de Mayo de 2016</t>
  </si>
  <si>
    <t>Gaceta del 11 de Marzo de 2016</t>
  </si>
  <si>
    <t>Gaceta del 24 de Noviembre de 2016</t>
  </si>
  <si>
    <t>Gaceta del 15 de Noviembre de 2016</t>
  </si>
  <si>
    <t>Linea de acción no sujeta a reglas de operación.      Presupuesto Participativo.</t>
  </si>
  <si>
    <t>Programa de Promotores Culturales y  Deportivos, esta actividad tiene por objeto cubrir el pago de monitores por única vez de los Deportivos y Casa de Cultura de los cursos de verano para niños de esta demarcación.</t>
  </si>
  <si>
    <t>Programa de Talleres de Salud y Naturaleza, tiene por objeto el que mujeres estén interesadas en ayudar a su comunidad mediante el conocimiento de la medicina tradicional.</t>
  </si>
  <si>
    <t>Gaceta del 20 de Octubre de 2016</t>
  </si>
  <si>
    <t>Gaceta del 12 de Diciembre de 2016</t>
  </si>
  <si>
    <t>DEL-AZCA/JD/2016-0381  DEL 17 DE DICIEMBRE DE 2016</t>
  </si>
  <si>
    <t>Apoyo económico por la impartición de diferentes disciplinas en los Centros de Desarrollo comunitarios, Deportivos y Casas de Cultura.                              Ingresos de Aplicación Automatica.</t>
  </si>
  <si>
    <t>Linea de acción no sujeta a reglas de operación.      Ingresos de Aplicación Automatica.</t>
  </si>
  <si>
    <t>Apoyo en especie de canastas básicas a personas que viven en vulnerabilidad social en esta Demarcación.                        Ingresos de Aplicación Automatica.</t>
  </si>
  <si>
    <t>Obsequio para el día de las Madres en los diferentes Centros de desarrollo y casas de cultura.                                                             Ingresos de Aplicación Automatica.</t>
  </si>
</sst>
</file>

<file path=xl/styles.xml><?xml version="1.0" encoding="utf-8"?>
<styleSheet xmlns="http://schemas.openxmlformats.org/spreadsheetml/2006/main">
  <numFmts count="11">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
    <numFmt numFmtId="170" formatCode="#,##0.00_ ;\-#,##0.00\ "/>
    <numFmt numFmtId="171" formatCode="0.000%"/>
    <numFmt numFmtId="172" formatCode="00"/>
  </numFmts>
  <fonts count="46">
    <font>
      <sz val="10"/>
      <name val="Arial"/>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0"/>
      <name val="MS Sans Serif"/>
      <family val="2"/>
    </font>
    <font>
      <sz val="12"/>
      <name val="Lucida Sans"/>
      <family val="2"/>
    </font>
    <font>
      <sz val="10"/>
      <name val="Arial"/>
      <family val="2"/>
    </font>
    <font>
      <sz val="9"/>
      <name val="Gotham Rounded Book"/>
    </font>
    <font>
      <sz val="10"/>
      <name val="Arial"/>
      <family val="2"/>
    </font>
    <font>
      <sz val="9"/>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0"/>
      <color rgb="FF000000"/>
      <name val="Times New Roman"/>
      <family val="1"/>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8"/>
      <color theme="3"/>
      <name val="Cambria"/>
      <family val="2"/>
    </font>
    <font>
      <b/>
      <sz val="11"/>
      <color theme="1"/>
      <name val="Calibri"/>
      <family val="2"/>
      <scheme val="minor"/>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D2D3D5"/>
        <bgColor indexed="64"/>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82">
    <xf numFmtId="0" fontId="0" fillId="0" borderId="0"/>
    <xf numFmtId="0" fontId="27" fillId="10" borderId="0" applyNumberFormat="0" applyBorder="0" applyAlignment="0" applyProtection="0"/>
    <xf numFmtId="0" fontId="27" fillId="2" borderId="0" applyNumberFormat="0" applyBorder="0" applyAlignment="0" applyProtection="0"/>
    <xf numFmtId="0" fontId="27" fillId="11" borderId="0" applyNumberFormat="0" applyBorder="0" applyAlignment="0" applyProtection="0"/>
    <xf numFmtId="0" fontId="27" fillId="3" borderId="0" applyNumberFormat="0" applyBorder="0" applyAlignment="0" applyProtection="0"/>
    <xf numFmtId="0" fontId="27" fillId="12" borderId="0" applyNumberFormat="0" applyBorder="0" applyAlignment="0" applyProtection="0"/>
    <xf numFmtId="0" fontId="27" fillId="4" borderId="0" applyNumberFormat="0" applyBorder="0" applyAlignment="0" applyProtection="0"/>
    <xf numFmtId="0" fontId="27" fillId="13" borderId="0" applyNumberFormat="0" applyBorder="0" applyAlignment="0" applyProtection="0"/>
    <xf numFmtId="0" fontId="27" fillId="5"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6"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6" borderId="0" applyNumberFormat="0" applyBorder="0" applyAlignment="0" applyProtection="0"/>
    <xf numFmtId="0" fontId="28" fillId="25" borderId="0" applyNumberFormat="0" applyBorder="0" applyAlignment="0" applyProtection="0"/>
    <xf numFmtId="0" fontId="28" fillId="7"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30" fillId="29" borderId="16" applyNumberFormat="0" applyAlignment="0" applyProtection="0"/>
    <xf numFmtId="0" fontId="30" fillId="29" borderId="16" applyNumberFormat="0" applyAlignment="0" applyProtection="0"/>
    <xf numFmtId="0" fontId="31" fillId="30" borderId="17" applyNumberFormat="0" applyAlignment="0" applyProtection="0"/>
    <xf numFmtId="0" fontId="31" fillId="30" borderId="17" applyNumberFormat="0" applyAlignment="0" applyProtection="0"/>
    <xf numFmtId="0" fontId="32" fillId="0" borderId="18" applyNumberFormat="0" applyFill="0" applyAlignment="0" applyProtection="0"/>
    <xf numFmtId="0" fontId="32" fillId="0" borderId="18"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34" fillId="37" borderId="16" applyNumberFormat="0" applyAlignment="0" applyProtection="0"/>
    <xf numFmtId="0" fontId="34" fillId="37" borderId="16" applyNumberFormat="0" applyAlignment="0" applyProtection="0"/>
    <xf numFmtId="166" fontId="21" fillId="0" borderId="0" applyFont="0" applyFill="0" applyBorder="0" applyAlignment="0" applyProtection="0"/>
    <xf numFmtId="0" fontId="5" fillId="0" borderId="0"/>
    <xf numFmtId="0" fontId="35" fillId="38" borderId="0" applyNumberFormat="0" applyBorder="0" applyAlignment="0" applyProtection="0"/>
    <xf numFmtId="0" fontId="35" fillId="38" borderId="0" applyNumberFormat="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168" fontId="2" fillId="0" borderId="0" applyFont="0" applyFill="0" applyBorder="0" applyAlignment="0" applyProtection="0"/>
    <xf numFmtId="44" fontId="5" fillId="0" borderId="0" applyFont="0" applyFill="0" applyBorder="0" applyAlignment="0" applyProtection="0"/>
    <xf numFmtId="44" fontId="22" fillId="0" borderId="0" applyFont="0" applyFill="0" applyBorder="0" applyAlignment="0" applyProtection="0"/>
    <xf numFmtId="0" fontId="36" fillId="39" borderId="0" applyNumberFormat="0" applyBorder="0" applyAlignment="0" applyProtection="0"/>
    <xf numFmtId="0" fontId="36" fillId="39" borderId="0" applyNumberFormat="0" applyBorder="0" applyAlignment="0" applyProtection="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2" fillId="0" borderId="0"/>
    <xf numFmtId="0" fontId="27" fillId="0" borderId="0"/>
    <xf numFmtId="0" fontId="27" fillId="0" borderId="0"/>
    <xf numFmtId="0" fontId="27" fillId="0" borderId="0"/>
    <xf numFmtId="0" fontId="27" fillId="0" borderId="0"/>
    <xf numFmtId="0" fontId="27" fillId="0" borderId="0"/>
    <xf numFmtId="0" fontId="5" fillId="0" borderId="0"/>
    <xf numFmtId="0" fontId="3" fillId="0" borderId="0"/>
    <xf numFmtId="0" fontId="2" fillId="0" borderId="0"/>
    <xf numFmtId="0" fontId="2" fillId="0" borderId="0"/>
    <xf numFmtId="0" fontId="1" fillId="0" borderId="0"/>
    <xf numFmtId="0" fontId="1" fillId="0" borderId="0"/>
    <xf numFmtId="0" fontId="2"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2" fillId="0" borderId="0"/>
    <xf numFmtId="0" fontId="27" fillId="0" borderId="0"/>
    <xf numFmtId="0" fontId="27" fillId="0" borderId="0"/>
    <xf numFmtId="0" fontId="27" fillId="0" borderId="0"/>
    <xf numFmtId="0" fontId="1" fillId="0" borderId="0"/>
    <xf numFmtId="0" fontId="27" fillId="0" borderId="0"/>
    <xf numFmtId="0" fontId="2" fillId="0" borderId="0"/>
    <xf numFmtId="0" fontId="1" fillId="0" borderId="0"/>
    <xf numFmtId="0" fontId="2" fillId="0" borderId="0"/>
    <xf numFmtId="0" fontId="2" fillId="0" borderId="0"/>
    <xf numFmtId="0" fontId="1" fillId="0" borderId="0"/>
    <xf numFmtId="0" fontId="1" fillId="0" borderId="0"/>
    <xf numFmtId="0" fontId="27" fillId="0" borderId="0"/>
    <xf numFmtId="0" fontId="2" fillId="0" borderId="0"/>
    <xf numFmtId="0" fontId="2" fillId="0" borderId="0"/>
    <xf numFmtId="0" fontId="27" fillId="0" borderId="0"/>
    <xf numFmtId="0" fontId="27" fillId="0" borderId="0"/>
    <xf numFmtId="0" fontId="1" fillId="0" borderId="0"/>
    <xf numFmtId="0" fontId="22" fillId="0" borderId="0"/>
    <xf numFmtId="0" fontId="1" fillId="0" borderId="0"/>
    <xf numFmtId="0" fontId="1" fillId="0" borderId="0"/>
    <xf numFmtId="0" fontId="2" fillId="0" borderId="0"/>
    <xf numFmtId="0" fontId="27" fillId="0" borderId="0"/>
    <xf numFmtId="0" fontId="37" fillId="0" borderId="0"/>
    <xf numFmtId="0" fontId="27" fillId="0" borderId="0"/>
    <xf numFmtId="0" fontId="1" fillId="0" borderId="0"/>
    <xf numFmtId="0" fontId="1" fillId="0" borderId="0"/>
    <xf numFmtId="0" fontId="27" fillId="40" borderId="19" applyNumberFormat="0" applyFont="0" applyAlignment="0" applyProtection="0"/>
    <xf numFmtId="0" fontId="5" fillId="40" borderId="19" applyNumberFormat="0" applyFont="0" applyAlignment="0" applyProtection="0"/>
    <xf numFmtId="0" fontId="5" fillId="9" borderId="19" applyNumberFormat="0" applyFont="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0" fontId="38" fillId="29" borderId="20" applyNumberFormat="0" applyAlignment="0" applyProtection="0"/>
    <xf numFmtId="0" fontId="38" fillId="29" borderId="20" applyNumberFormat="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2" fillId="0" borderId="21" applyNumberFormat="0" applyFill="0" applyAlignment="0" applyProtection="0"/>
    <xf numFmtId="0" fontId="43" fillId="0" borderId="22" applyNumberFormat="0" applyFill="0" applyAlignment="0" applyProtection="0"/>
    <xf numFmtId="0" fontId="43" fillId="0" borderId="22" applyNumberFormat="0" applyFill="0" applyAlignment="0" applyProtection="0"/>
    <xf numFmtId="0" fontId="33" fillId="0" borderId="23" applyNumberFormat="0" applyFill="0" applyAlignment="0" applyProtection="0"/>
    <xf numFmtId="0" fontId="33" fillId="0" borderId="23" applyNumberFormat="0" applyFill="0" applyAlignment="0" applyProtection="0"/>
    <xf numFmtId="0" fontId="41" fillId="0" borderId="0" applyNumberFormat="0" applyFill="0" applyBorder="0" applyAlignment="0" applyProtection="0"/>
    <xf numFmtId="0" fontId="44" fillId="0" borderId="0" applyNumberFormat="0" applyFill="0" applyBorder="0" applyAlignment="0" applyProtection="0"/>
    <xf numFmtId="0" fontId="45" fillId="0" borderId="24" applyNumberFormat="0" applyFill="0" applyAlignment="0" applyProtection="0"/>
    <xf numFmtId="0" fontId="45" fillId="0" borderId="24" applyNumberFormat="0" applyFill="0" applyAlignment="0" applyProtection="0"/>
  </cellStyleXfs>
  <cellXfs count="635">
    <xf numFmtId="0" fontId="0" fillId="0" borderId="0" xfId="0"/>
    <xf numFmtId="0" fontId="6" fillId="0" borderId="0" xfId="0" applyFont="1"/>
    <xf numFmtId="0" fontId="12" fillId="0" borderId="0" xfId="0" applyFont="1" applyAlignment="1">
      <alignment horizontal="justify"/>
    </xf>
    <xf numFmtId="0" fontId="12" fillId="0" borderId="0" xfId="0" applyFont="1"/>
    <xf numFmtId="0" fontId="11" fillId="0" borderId="1" xfId="0" applyFont="1" applyBorder="1" applyAlignment="1">
      <alignment horizontal="center" vertical="top"/>
    </xf>
    <xf numFmtId="0" fontId="13" fillId="0" borderId="2" xfId="0" applyFont="1" applyBorder="1" applyAlignment="1">
      <alignment vertical="top"/>
    </xf>
    <xf numFmtId="0" fontId="11" fillId="0" borderId="3" xfId="0" applyFont="1" applyBorder="1" applyAlignment="1">
      <alignment horizontal="center" vertical="top"/>
    </xf>
    <xf numFmtId="0" fontId="13" fillId="0" borderId="3" xfId="0" applyFont="1" applyBorder="1" applyAlignment="1">
      <alignment vertical="top"/>
    </xf>
    <xf numFmtId="0" fontId="11" fillId="0" borderId="4" xfId="0" applyFont="1" applyBorder="1" applyAlignment="1">
      <alignment horizontal="center" vertical="center" wrapText="1"/>
    </xf>
    <xf numFmtId="0" fontId="9" fillId="0" borderId="0" xfId="0" applyFont="1" applyAlignment="1">
      <alignment horizontal="left" vertical="top"/>
    </xf>
    <xf numFmtId="0" fontId="9" fillId="0" borderId="0" xfId="0" applyFont="1" applyAlignment="1">
      <alignment vertical="top"/>
    </xf>
    <xf numFmtId="0" fontId="9" fillId="0" borderId="0" xfId="0" applyFont="1" applyAlignment="1">
      <alignment horizontal="center" vertical="top"/>
    </xf>
    <xf numFmtId="0" fontId="10" fillId="0" borderId="0" xfId="0" applyFont="1" applyAlignment="1">
      <alignment horizontal="left" vertical="top" indent="9"/>
    </xf>
    <xf numFmtId="0" fontId="10" fillId="0" borderId="0" xfId="0" applyFont="1" applyAlignment="1">
      <alignment vertical="top"/>
    </xf>
    <xf numFmtId="0" fontId="10" fillId="0" borderId="0" xfId="0" applyFont="1" applyAlignment="1">
      <alignment horizontal="center" vertical="top"/>
    </xf>
    <xf numFmtId="0" fontId="7" fillId="0" borderId="0" xfId="0" applyFont="1" applyFill="1" applyBorder="1" applyAlignment="1">
      <alignment horizontal="center" vertical="center" wrapText="1"/>
    </xf>
    <xf numFmtId="0" fontId="6" fillId="0" borderId="0" xfId="0" applyFont="1" applyFill="1"/>
    <xf numFmtId="0" fontId="8" fillId="0" borderId="0" xfId="0" applyFont="1"/>
    <xf numFmtId="0" fontId="11" fillId="0" borderId="1" xfId="0" quotePrefix="1" applyFont="1" applyBorder="1" applyAlignment="1">
      <alignment horizontal="center"/>
    </xf>
    <xf numFmtId="0" fontId="6" fillId="0" borderId="1" xfId="0" applyFont="1" applyBorder="1"/>
    <xf numFmtId="0" fontId="6" fillId="0" borderId="3" xfId="0" applyFont="1" applyBorder="1"/>
    <xf numFmtId="0" fontId="9" fillId="0" borderId="0" xfId="0" applyFont="1"/>
    <xf numFmtId="0" fontId="11" fillId="0" borderId="0" xfId="0" applyFont="1"/>
    <xf numFmtId="0" fontId="6" fillId="0" borderId="0" xfId="155" applyFont="1" applyAlignment="1">
      <alignment wrapText="1"/>
    </xf>
    <xf numFmtId="0" fontId="6" fillId="0" borderId="0" xfId="155" applyFont="1"/>
    <xf numFmtId="0" fontId="6" fillId="0" borderId="0" xfId="156" applyFont="1" applyAlignment="1">
      <alignment wrapText="1"/>
    </xf>
    <xf numFmtId="0" fontId="6" fillId="0" borderId="0" xfId="156" applyFont="1"/>
    <xf numFmtId="0" fontId="9" fillId="0" borderId="0" xfId="155" applyFont="1" applyAlignment="1">
      <alignment horizontal="center" vertical="center" wrapText="1"/>
    </xf>
    <xf numFmtId="0" fontId="6" fillId="0" borderId="0" xfId="117" applyFont="1"/>
    <xf numFmtId="0" fontId="13" fillId="0" borderId="0" xfId="117" applyFont="1"/>
    <xf numFmtId="0" fontId="11" fillId="0" borderId="5" xfId="117" applyFont="1" applyBorder="1" applyAlignment="1">
      <alignment vertical="center" wrapText="1"/>
    </xf>
    <xf numFmtId="0" fontId="11" fillId="0" borderId="5" xfId="117" applyFont="1" applyBorder="1" applyAlignment="1">
      <alignment horizontal="justify" vertical="center" wrapText="1"/>
    </xf>
    <xf numFmtId="0" fontId="11" fillId="0" borderId="5" xfId="117" applyFont="1" applyBorder="1" applyAlignment="1">
      <alignment horizontal="center" vertical="center" wrapText="1"/>
    </xf>
    <xf numFmtId="0" fontId="11" fillId="0" borderId="4" xfId="117" applyFont="1" applyBorder="1" applyAlignment="1">
      <alignment horizontal="center" vertical="center" wrapText="1"/>
    </xf>
    <xf numFmtId="43" fontId="11" fillId="0" borderId="5" xfId="85" applyFont="1" applyBorder="1" applyAlignment="1">
      <alignment horizontal="center" vertical="center" wrapText="1"/>
    </xf>
    <xf numFmtId="43" fontId="11" fillId="0" borderId="4" xfId="85" applyFont="1" applyBorder="1" applyAlignment="1">
      <alignment horizontal="center" vertical="center" wrapText="1"/>
    </xf>
    <xf numFmtId="43" fontId="11" fillId="0" borderId="5" xfId="85" applyFont="1" applyBorder="1" applyAlignment="1">
      <alignment horizontal="justify" vertical="center" wrapText="1"/>
    </xf>
    <xf numFmtId="0" fontId="13" fillId="0" borderId="0" xfId="0" applyFont="1"/>
    <xf numFmtId="0" fontId="9" fillId="0" borderId="0" xfId="0" applyFont="1" applyAlignment="1">
      <alignment horizontal="right" vertical="top"/>
    </xf>
    <xf numFmtId="0" fontId="10" fillId="0" borderId="0" xfId="0" applyFont="1" applyAlignment="1">
      <alignment horizontal="right" vertical="top"/>
    </xf>
    <xf numFmtId="0" fontId="6" fillId="0" borderId="0" xfId="130" applyFont="1"/>
    <xf numFmtId="0" fontId="11" fillId="0" borderId="0" xfId="130" applyFont="1"/>
    <xf numFmtId="0" fontId="10" fillId="0" borderId="0" xfId="130" applyFont="1" applyAlignment="1">
      <alignment horizontal="left" vertical="top"/>
    </xf>
    <xf numFmtId="0" fontId="9" fillId="0" borderId="0" xfId="130" applyFont="1" applyAlignment="1">
      <alignment horizontal="left" vertical="top"/>
    </xf>
    <xf numFmtId="0" fontId="9" fillId="0" borderId="0" xfId="130" applyFont="1" applyAlignment="1">
      <alignment horizontal="center" vertical="top"/>
    </xf>
    <xf numFmtId="0" fontId="10" fillId="0" borderId="0" xfId="130" applyFont="1" applyAlignment="1">
      <alignment horizontal="left" vertical="top" indent="9"/>
    </xf>
    <xf numFmtId="0" fontId="10" fillId="0" borderId="0" xfId="130" applyFont="1" applyAlignment="1">
      <alignment horizontal="center" vertical="top"/>
    </xf>
    <xf numFmtId="0" fontId="6" fillId="0" borderId="0" xfId="116" applyFont="1"/>
    <xf numFmtId="0" fontId="6" fillId="0" borderId="6" xfId="116" applyFont="1" applyBorder="1"/>
    <xf numFmtId="0" fontId="10" fillId="0" borderId="7" xfId="116" applyFont="1" applyBorder="1"/>
    <xf numFmtId="0" fontId="9" fillId="0" borderId="7" xfId="116" applyFont="1" applyBorder="1" applyAlignment="1">
      <alignment vertical="center"/>
    </xf>
    <xf numFmtId="0" fontId="12" fillId="0" borderId="0" xfId="116" applyFont="1" applyAlignment="1">
      <alignment horizontal="justify"/>
    </xf>
    <xf numFmtId="0" fontId="11" fillId="0" borderId="6" xfId="116" applyFont="1" applyFill="1" applyBorder="1" applyAlignment="1">
      <alignment vertical="center" wrapText="1"/>
    </xf>
    <xf numFmtId="0" fontId="11" fillId="0" borderId="0" xfId="116" applyFont="1" applyFill="1" applyBorder="1" applyAlignment="1">
      <alignment horizontal="center" vertical="center" wrapText="1"/>
    </xf>
    <xf numFmtId="0" fontId="10" fillId="0" borderId="0" xfId="116" quotePrefix="1" applyFont="1" applyBorder="1" applyAlignment="1">
      <alignment vertical="center"/>
    </xf>
    <xf numFmtId="0" fontId="6" fillId="0" borderId="0" xfId="116" applyFont="1" applyAlignment="1"/>
    <xf numFmtId="0" fontId="10" fillId="0" borderId="0" xfId="116" quotePrefix="1" applyFont="1" applyBorder="1" applyAlignment="1">
      <alignment horizontal="justify" vertical="center"/>
    </xf>
    <xf numFmtId="0" fontId="11" fillId="0" borderId="0" xfId="116" applyFont="1"/>
    <xf numFmtId="0" fontId="10" fillId="0" borderId="0" xfId="116" applyFont="1"/>
    <xf numFmtId="0" fontId="16" fillId="0" borderId="0" xfId="116" applyFont="1"/>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 xfId="0" quotePrefix="1" applyFont="1" applyBorder="1" applyAlignment="1">
      <alignment horizontal="center" vertical="center"/>
    </xf>
    <xf numFmtId="0" fontId="11" fillId="0" borderId="7" xfId="0" applyFont="1" applyBorder="1" applyAlignment="1">
      <alignment horizontal="center"/>
    </xf>
    <xf numFmtId="2" fontId="13" fillId="0" borderId="7" xfId="0" applyNumberFormat="1" applyFont="1" applyBorder="1"/>
    <xf numFmtId="0" fontId="13" fillId="0" borderId="7" xfId="0" applyFont="1" applyBorder="1"/>
    <xf numFmtId="0" fontId="11" fillId="0" borderId="2" xfId="0" quotePrefix="1" applyFont="1" applyBorder="1" applyAlignment="1">
      <alignment horizontal="center"/>
    </xf>
    <xf numFmtId="0" fontId="13" fillId="0" borderId="3" xfId="0" applyFont="1" applyBorder="1"/>
    <xf numFmtId="0" fontId="11" fillId="0" borderId="5" xfId="0" applyFont="1" applyBorder="1" applyAlignment="1">
      <alignment horizontal="center" vertical="center" wrapText="1"/>
    </xf>
    <xf numFmtId="0" fontId="13" fillId="0" borderId="8" xfId="0" applyFont="1" applyBorder="1"/>
    <xf numFmtId="0" fontId="13" fillId="0" borderId="0" xfId="0" applyFont="1" applyAlignment="1">
      <alignment vertical="center"/>
    </xf>
    <xf numFmtId="0" fontId="13" fillId="0" borderId="3" xfId="0" applyFont="1" applyBorder="1" applyAlignment="1">
      <alignment vertical="center"/>
    </xf>
    <xf numFmtId="0" fontId="11" fillId="0" borderId="3" xfId="0" applyFont="1" applyBorder="1" applyAlignment="1">
      <alignment horizontal="justify" vertical="center"/>
    </xf>
    <xf numFmtId="0" fontId="13" fillId="0" borderId="9" xfId="0" applyFont="1" applyBorder="1" applyAlignment="1">
      <alignment horizontal="justify" vertical="center"/>
    </xf>
    <xf numFmtId="0" fontId="13" fillId="0" borderId="10" xfId="0" applyFont="1" applyBorder="1" applyAlignment="1">
      <alignment horizontal="justify" vertical="center"/>
    </xf>
    <xf numFmtId="0" fontId="11" fillId="0" borderId="3" xfId="0" applyFont="1" applyBorder="1" applyAlignment="1">
      <alignment horizontal="center" vertical="center"/>
    </xf>
    <xf numFmtId="0" fontId="11" fillId="0" borderId="4" xfId="0" applyFont="1" applyBorder="1" applyAlignment="1">
      <alignment horizontal="justify" vertical="center"/>
    </xf>
    <xf numFmtId="43" fontId="13" fillId="0" borderId="1" xfId="72" applyFont="1" applyBorder="1" applyAlignment="1">
      <alignment vertical="center"/>
    </xf>
    <xf numFmtId="0" fontId="11" fillId="0" borderId="0" xfId="0" quotePrefix="1" applyFont="1" applyBorder="1" applyAlignment="1">
      <alignment horizontal="center"/>
    </xf>
    <xf numFmtId="0" fontId="11" fillId="0" borderId="0" xfId="0" applyFont="1" applyBorder="1" applyAlignment="1">
      <alignment horizontal="center" vertical="center"/>
    </xf>
    <xf numFmtId="0" fontId="17" fillId="0" borderId="0" xfId="130" applyFont="1" applyFill="1" applyAlignment="1">
      <alignment horizontal="left" vertical="top"/>
    </xf>
    <xf numFmtId="0" fontId="6" fillId="0" borderId="0" xfId="0" applyFont="1" applyBorder="1"/>
    <xf numFmtId="0" fontId="9" fillId="0" borderId="0" xfId="0" applyFont="1" applyBorder="1" applyAlignment="1">
      <alignment vertical="center"/>
    </xf>
    <xf numFmtId="0" fontId="11" fillId="0" borderId="11" xfId="0" quotePrefix="1" applyFont="1" applyBorder="1" applyAlignment="1">
      <alignment horizontal="justify" vertical="center"/>
    </xf>
    <xf numFmtId="0" fontId="7" fillId="0" borderId="0" xfId="0" applyFont="1" applyAlignment="1">
      <alignment vertical="center"/>
    </xf>
    <xf numFmtId="0" fontId="11" fillId="0" borderId="2" xfId="130" applyFont="1" applyBorder="1" applyAlignment="1">
      <alignment horizontal="center" vertical="center"/>
    </xf>
    <xf numFmtId="0" fontId="11" fillId="0" borderId="1" xfId="130" applyFont="1" applyBorder="1" applyAlignment="1">
      <alignment horizontal="center" vertical="center"/>
    </xf>
    <xf numFmtId="0" fontId="11" fillId="0" borderId="1" xfId="130" quotePrefix="1" applyFont="1" applyBorder="1" applyAlignment="1">
      <alignment horizontal="center" vertical="center"/>
    </xf>
    <xf numFmtId="0" fontId="13" fillId="0" borderId="0" xfId="130" applyFont="1" applyAlignment="1">
      <alignment vertical="center"/>
    </xf>
    <xf numFmtId="0" fontId="11" fillId="0" borderId="1" xfId="130" quotePrefix="1" applyFont="1" applyFill="1" applyBorder="1" applyAlignment="1">
      <alignment horizontal="center" vertical="center"/>
    </xf>
    <xf numFmtId="0" fontId="13" fillId="0" borderId="1" xfId="130" applyFont="1" applyBorder="1" applyAlignment="1">
      <alignment vertical="center"/>
    </xf>
    <xf numFmtId="165" fontId="11" fillId="0" borderId="1" xfId="73" applyNumberFormat="1" applyFont="1" applyBorder="1" applyAlignment="1">
      <alignment horizontal="center" vertical="center"/>
    </xf>
    <xf numFmtId="165" fontId="13" fillId="0" borderId="1" xfId="73" applyNumberFormat="1" applyFont="1" applyBorder="1" applyAlignment="1">
      <alignment vertical="center"/>
    </xf>
    <xf numFmtId="43" fontId="13" fillId="0" borderId="1" xfId="73" applyFont="1" applyBorder="1" applyAlignment="1">
      <alignment vertical="center"/>
    </xf>
    <xf numFmtId="164" fontId="13" fillId="0" borderId="1" xfId="73" applyNumberFormat="1" applyFont="1" applyBorder="1" applyAlignment="1">
      <alignment vertical="center"/>
    </xf>
    <xf numFmtId="0" fontId="13" fillId="0" borderId="3" xfId="130" applyFont="1" applyBorder="1" applyAlignment="1">
      <alignment vertical="center"/>
    </xf>
    <xf numFmtId="165" fontId="13" fillId="0" borderId="3" xfId="73" applyNumberFormat="1" applyFont="1" applyBorder="1" applyAlignment="1">
      <alignment vertical="center"/>
    </xf>
    <xf numFmtId="43" fontId="13" fillId="0" borderId="3" xfId="73" applyFont="1" applyBorder="1" applyAlignment="1">
      <alignment vertical="center"/>
    </xf>
    <xf numFmtId="164" fontId="13" fillId="0" borderId="3" xfId="73" applyNumberFormat="1" applyFont="1" applyBorder="1" applyAlignment="1">
      <alignment vertical="center"/>
    </xf>
    <xf numFmtId="0" fontId="11" fillId="0" borderId="12" xfId="0" applyFont="1" applyBorder="1" applyAlignment="1">
      <alignment horizontal="justify" vertical="center"/>
    </xf>
    <xf numFmtId="0" fontId="11" fillId="0" borderId="4" xfId="0" applyFont="1" applyBorder="1" applyAlignment="1">
      <alignment horizontal="center" vertical="center"/>
    </xf>
    <xf numFmtId="0" fontId="18" fillId="0" borderId="0" xfId="0" applyFont="1" applyAlignment="1">
      <alignment vertical="center"/>
    </xf>
    <xf numFmtId="0" fontId="19" fillId="0" borderId="6" xfId="0" applyFont="1" applyBorder="1"/>
    <xf numFmtId="0" fontId="7" fillId="0" borderId="0" xfId="0" applyFont="1" applyAlignment="1">
      <alignment horizontal="left" vertical="center"/>
    </xf>
    <xf numFmtId="0" fontId="19" fillId="0" borderId="0" xfId="0" applyFont="1" applyBorder="1"/>
    <xf numFmtId="0" fontId="19" fillId="0" borderId="0" xfId="0" applyFont="1"/>
    <xf numFmtId="0" fontId="7" fillId="0" borderId="0" xfId="0" applyFont="1" applyBorder="1" applyAlignment="1">
      <alignment vertical="center"/>
    </xf>
    <xf numFmtId="0" fontId="6" fillId="0" borderId="0" xfId="130" applyFont="1" applyBorder="1"/>
    <xf numFmtId="0" fontId="11" fillId="0" borderId="4" xfId="155" applyFont="1" applyBorder="1" applyAlignment="1">
      <alignment horizontal="justify" vertical="center" wrapText="1"/>
    </xf>
    <xf numFmtId="0" fontId="13" fillId="0" borderId="4" xfId="155" applyFont="1" applyBorder="1" applyAlignment="1">
      <alignment horizontal="justify" vertical="center"/>
    </xf>
    <xf numFmtId="0" fontId="11" fillId="0" borderId="4" xfId="155" applyFont="1" applyBorder="1" applyAlignment="1">
      <alignment horizontal="center" vertical="center" wrapText="1"/>
    </xf>
    <xf numFmtId="0" fontId="11" fillId="0" borderId="3" xfId="0" applyFont="1" applyBorder="1" applyAlignment="1">
      <alignment horizontal="center" wrapText="1"/>
    </xf>
    <xf numFmtId="0" fontId="11" fillId="41" borderId="2" xfId="0" applyFont="1" applyFill="1" applyBorder="1" applyAlignment="1">
      <alignment horizontal="centerContinuous" vertical="center"/>
    </xf>
    <xf numFmtId="0" fontId="11" fillId="41" borderId="4" xfId="0" applyFont="1" applyFill="1" applyBorder="1" applyAlignment="1">
      <alignment horizontal="center" wrapText="1"/>
    </xf>
    <xf numFmtId="0" fontId="11" fillId="41" borderId="4" xfId="0" applyFont="1" applyFill="1" applyBorder="1" applyAlignment="1">
      <alignment horizontal="center" vertical="center" wrapText="1"/>
    </xf>
    <xf numFmtId="0" fontId="11" fillId="41" borderId="13" xfId="0" applyFont="1" applyFill="1" applyBorder="1" applyAlignment="1">
      <alignment horizontal="centerContinuous" vertical="center" wrapText="1"/>
    </xf>
    <xf numFmtId="0" fontId="11" fillId="41" borderId="10" xfId="0" applyFont="1" applyFill="1" applyBorder="1" applyAlignment="1">
      <alignment horizontal="centerContinuous" vertical="center" wrapText="1"/>
    </xf>
    <xf numFmtId="0" fontId="11" fillId="41" borderId="5" xfId="0" applyFont="1" applyFill="1" applyBorder="1" applyAlignment="1">
      <alignment horizontal="centerContinuous" vertical="center" wrapText="1"/>
    </xf>
    <xf numFmtId="0" fontId="12" fillId="41" borderId="10" xfId="0" applyFont="1" applyFill="1" applyBorder="1" applyAlignment="1">
      <alignment horizontal="centerContinuous" vertical="center" wrapText="1"/>
    </xf>
    <xf numFmtId="0" fontId="12" fillId="41" borderId="4" xfId="0" applyFont="1" applyFill="1" applyBorder="1" applyAlignment="1">
      <alignment horizontal="center" vertical="center" wrapText="1"/>
    </xf>
    <xf numFmtId="0" fontId="11" fillId="41" borderId="2" xfId="0" applyFont="1" applyFill="1" applyBorder="1" applyAlignment="1">
      <alignment horizontal="justify" vertical="center" wrapText="1"/>
    </xf>
    <xf numFmtId="0" fontId="11" fillId="41" borderId="3" xfId="0" applyFont="1" applyFill="1" applyBorder="1" applyAlignment="1">
      <alignment horizontal="justify" vertical="center" wrapText="1"/>
    </xf>
    <xf numFmtId="0" fontId="11" fillId="41" borderId="0" xfId="130" applyFont="1" applyFill="1" applyBorder="1" applyAlignment="1">
      <alignment horizontal="centerContinuous" vertical="center" wrapText="1"/>
    </xf>
    <xf numFmtId="0" fontId="11" fillId="41" borderId="9" xfId="130" applyFont="1" applyFill="1" applyBorder="1" applyAlignment="1">
      <alignment horizontal="centerContinuous" vertical="center" wrapText="1"/>
    </xf>
    <xf numFmtId="0" fontId="12" fillId="41" borderId="4" xfId="130" applyFont="1" applyFill="1" applyBorder="1" applyAlignment="1">
      <alignment horizontal="center" vertical="center" wrapText="1"/>
    </xf>
    <xf numFmtId="0" fontId="12" fillId="41" borderId="3" xfId="130" applyFont="1" applyFill="1" applyBorder="1" applyAlignment="1">
      <alignment horizontal="center" vertical="center" wrapText="1"/>
    </xf>
    <xf numFmtId="0" fontId="11" fillId="41" borderId="5" xfId="116" applyFont="1" applyFill="1" applyBorder="1" applyAlignment="1">
      <alignment horizontal="center" vertical="center" wrapText="1"/>
    </xf>
    <xf numFmtId="0" fontId="11" fillId="41" borderId="4" xfId="116" applyFont="1" applyFill="1" applyBorder="1" applyAlignment="1">
      <alignment horizontal="center" vertical="center" wrapText="1"/>
    </xf>
    <xf numFmtId="0" fontId="11" fillId="41" borderId="1" xfId="0" applyFont="1" applyFill="1" applyBorder="1" applyAlignment="1">
      <alignment horizontal="center" vertical="center" wrapText="1"/>
    </xf>
    <xf numFmtId="0" fontId="11" fillId="41" borderId="3" xfId="0" applyFont="1" applyFill="1" applyBorder="1" applyAlignment="1">
      <alignment horizontal="center" vertical="center" wrapText="1"/>
    </xf>
    <xf numFmtId="0" fontId="11" fillId="41" borderId="4" xfId="155" applyFont="1" applyFill="1" applyBorder="1" applyAlignment="1">
      <alignment horizontal="center" vertical="center" wrapText="1"/>
    </xf>
    <xf numFmtId="0" fontId="11" fillId="41" borderId="7" xfId="155" applyFont="1" applyFill="1" applyBorder="1" applyAlignment="1">
      <alignment horizontal="center" vertical="center" wrapText="1"/>
    </xf>
    <xf numFmtId="0" fontId="11" fillId="41" borderId="10" xfId="0" applyFont="1" applyFill="1" applyBorder="1" applyAlignment="1">
      <alignment horizontal="center" vertical="center" wrapText="1"/>
    </xf>
    <xf numFmtId="49" fontId="9" fillId="41" borderId="3" xfId="0" applyNumberFormat="1" applyFont="1" applyFill="1" applyBorder="1" applyAlignment="1">
      <alignment horizontal="center" vertical="top" wrapText="1"/>
    </xf>
    <xf numFmtId="0" fontId="6" fillId="0" borderId="0" xfId="0" applyFont="1" applyAlignment="1">
      <alignment horizontal="center"/>
    </xf>
    <xf numFmtId="0" fontId="9" fillId="0" borderId="14" xfId="0" applyFont="1" applyBorder="1" applyAlignment="1">
      <alignment vertical="top"/>
    </xf>
    <xf numFmtId="0" fontId="9" fillId="0" borderId="0" xfId="0" applyFont="1" applyBorder="1" applyAlignment="1">
      <alignment vertical="top"/>
    </xf>
    <xf numFmtId="0" fontId="9" fillId="0" borderId="11" xfId="0" applyFont="1" applyBorder="1" applyAlignment="1">
      <alignment vertical="top"/>
    </xf>
    <xf numFmtId="0" fontId="10" fillId="0" borderId="14" xfId="0" applyFont="1" applyBorder="1" applyAlignment="1">
      <alignment horizontal="center" vertical="top"/>
    </xf>
    <xf numFmtId="0" fontId="10" fillId="0" borderId="0" xfId="0" applyFont="1" applyBorder="1" applyAlignment="1">
      <alignment horizontal="center" vertical="top"/>
    </xf>
    <xf numFmtId="0" fontId="10" fillId="0" borderId="11" xfId="0" applyFont="1" applyBorder="1" applyAlignment="1">
      <alignment horizontal="center" vertical="top"/>
    </xf>
    <xf numFmtId="49" fontId="9" fillId="41" borderId="4" xfId="0" applyNumberFormat="1" applyFont="1" applyFill="1" applyBorder="1" applyAlignment="1">
      <alignment horizontal="center" vertical="top" wrapText="1"/>
    </xf>
    <xf numFmtId="0" fontId="13" fillId="0" borderId="0" xfId="0" applyFont="1" applyAlignment="1">
      <alignment horizontal="left" vertical="top"/>
    </xf>
    <xf numFmtId="0" fontId="6" fillId="0" borderId="0" xfId="0" applyFont="1" applyAlignment="1"/>
    <xf numFmtId="0" fontId="17" fillId="0" borderId="0" xfId="0" applyFont="1"/>
    <xf numFmtId="0" fontId="6" fillId="0" borderId="0" xfId="0" applyFont="1" applyAlignment="1">
      <alignment horizontal="right"/>
    </xf>
    <xf numFmtId="0" fontId="9" fillId="0" borderId="0" xfId="0" applyFont="1" applyAlignment="1">
      <alignment horizontal="center" vertical="center" wrapText="1"/>
    </xf>
    <xf numFmtId="0" fontId="9" fillId="0" borderId="0" xfId="0" applyFont="1" applyAlignment="1">
      <alignment vertical="center" wrapText="1"/>
    </xf>
    <xf numFmtId="0" fontId="8" fillId="0" borderId="0" xfId="0" applyFont="1" applyAlignment="1"/>
    <xf numFmtId="0" fontId="8" fillId="0" borderId="0" xfId="0" applyFont="1" applyAlignment="1">
      <alignment horizontal="right"/>
    </xf>
    <xf numFmtId="0" fontId="8" fillId="0" borderId="0" xfId="0" applyFont="1" applyBorder="1"/>
    <xf numFmtId="0" fontId="9" fillId="0" borderId="0" xfId="0" applyFont="1" applyAlignment="1">
      <alignment horizontal="left" vertical="top" wrapText="1" indent="10"/>
    </xf>
    <xf numFmtId="0" fontId="8" fillId="0" borderId="0" xfId="0" applyFont="1" applyAlignment="1">
      <alignment horizontal="center"/>
    </xf>
    <xf numFmtId="0" fontId="9" fillId="0" borderId="0" xfId="0" applyFont="1" applyAlignment="1">
      <alignment vertical="top" wrapText="1"/>
    </xf>
    <xf numFmtId="0" fontId="8" fillId="0" borderId="0" xfId="0" applyFont="1" applyBorder="1" applyAlignment="1">
      <alignment horizontal="center"/>
    </xf>
    <xf numFmtId="0" fontId="7" fillId="0" borderId="7" xfId="0" applyFont="1" applyFill="1" applyBorder="1" applyAlignment="1">
      <alignment horizontal="center" vertical="center" wrapText="1"/>
    </xf>
    <xf numFmtId="0" fontId="11" fillId="41" borderId="10" xfId="0" applyFont="1" applyFill="1" applyBorder="1" applyAlignment="1">
      <alignment horizontal="center" vertical="center" wrapText="1"/>
    </xf>
    <xf numFmtId="0" fontId="10" fillId="0" borderId="1" xfId="0" applyFont="1" applyBorder="1" applyAlignment="1">
      <alignment horizontal="left" vertical="center" wrapText="1"/>
    </xf>
    <xf numFmtId="169" fontId="10" fillId="0" borderId="1" xfId="160" applyNumberFormat="1" applyFont="1" applyBorder="1" applyAlignment="1">
      <alignment horizontal="center" vertical="center"/>
    </xf>
    <xf numFmtId="170" fontId="10" fillId="0" borderId="1" xfId="72" applyNumberFormat="1" applyFont="1" applyBorder="1" applyAlignment="1">
      <alignment vertical="center"/>
    </xf>
    <xf numFmtId="0" fontId="10" fillId="0" borderId="1" xfId="0" applyNumberFormat="1" applyFont="1" applyBorder="1" applyAlignment="1">
      <alignment horizontal="left" vertical="center" wrapText="1"/>
    </xf>
    <xf numFmtId="0" fontId="10" fillId="42" borderId="1" xfId="0" applyFont="1" applyFill="1" applyBorder="1" applyAlignment="1">
      <alignment horizontal="left" vertical="center" wrapText="1"/>
    </xf>
    <xf numFmtId="0" fontId="10" fillId="42" borderId="1" xfId="0" applyNumberFormat="1" applyFont="1" applyFill="1" applyBorder="1" applyAlignment="1">
      <alignment horizontal="left" vertical="center" wrapText="1"/>
    </xf>
    <xf numFmtId="170" fontId="10" fillId="42" borderId="1" xfId="72" applyNumberFormat="1" applyFont="1" applyFill="1" applyBorder="1" applyAlignment="1">
      <alignment vertical="center"/>
    </xf>
    <xf numFmtId="0" fontId="10" fillId="0" borderId="1" xfId="0" applyFont="1" applyBorder="1" applyAlignment="1">
      <alignment vertical="center" wrapText="1"/>
    </xf>
    <xf numFmtId="43" fontId="6" fillId="0" borderId="0" xfId="72" applyFont="1"/>
    <xf numFmtId="0" fontId="6" fillId="0" borderId="1" xfId="0" applyFont="1" applyBorder="1" applyAlignment="1">
      <alignment vertical="center"/>
    </xf>
    <xf numFmtId="0" fontId="6" fillId="0" borderId="0" xfId="0" applyFont="1" applyAlignment="1">
      <alignment vertical="center"/>
    </xf>
    <xf numFmtId="0" fontId="8" fillId="0" borderId="3" xfId="0" applyFont="1" applyBorder="1" applyAlignment="1">
      <alignment horizontal="center"/>
    </xf>
    <xf numFmtId="170" fontId="6" fillId="0" borderId="3" xfId="0" applyNumberFormat="1" applyFont="1" applyBorder="1"/>
    <xf numFmtId="170" fontId="6" fillId="0" borderId="3" xfId="0" applyNumberFormat="1" applyFont="1" applyBorder="1" applyAlignment="1">
      <alignment vertical="center"/>
    </xf>
    <xf numFmtId="170" fontId="10" fillId="0" borderId="4" xfId="155" applyNumberFormat="1" applyFont="1" applyBorder="1" applyAlignment="1">
      <alignment horizontal="right" vertical="center"/>
    </xf>
    <xf numFmtId="0" fontId="10" fillId="42" borderId="4" xfId="0" applyFont="1" applyFill="1" applyBorder="1" applyAlignment="1">
      <alignment horizontal="center" vertical="center" wrapText="1"/>
    </xf>
    <xf numFmtId="0" fontId="10" fillId="42" borderId="4" xfId="0" applyFont="1" applyFill="1" applyBorder="1" applyAlignment="1">
      <alignment horizontal="center" vertical="center"/>
    </xf>
    <xf numFmtId="3" fontId="10" fillId="42" borderId="4" xfId="0" applyNumberFormat="1" applyFont="1" applyFill="1" applyBorder="1" applyAlignment="1">
      <alignment horizontal="center" vertical="center"/>
    </xf>
    <xf numFmtId="4" fontId="10" fillId="42" borderId="4" xfId="0" applyNumberFormat="1" applyFont="1" applyFill="1" applyBorder="1" applyAlignment="1">
      <alignment horizontal="right" vertical="center"/>
    </xf>
    <xf numFmtId="0" fontId="10" fillId="42" borderId="4" xfId="0" applyFont="1" applyFill="1" applyBorder="1" applyAlignment="1">
      <alignment horizontal="left" vertical="center" wrapText="1"/>
    </xf>
    <xf numFmtId="0" fontId="11" fillId="42" borderId="3" xfId="0" applyFont="1" applyFill="1" applyBorder="1" applyAlignment="1">
      <alignment horizontal="center" vertical="center"/>
    </xf>
    <xf numFmtId="0" fontId="11" fillId="42" borderId="3" xfId="0" applyFont="1" applyFill="1" applyBorder="1" applyAlignment="1">
      <alignment horizontal="justify" vertical="center"/>
    </xf>
    <xf numFmtId="0" fontId="13" fillId="42" borderId="9" xfId="0" applyFont="1" applyFill="1" applyBorder="1" applyAlignment="1">
      <alignment horizontal="justify" vertical="center"/>
    </xf>
    <xf numFmtId="0" fontId="10" fillId="42" borderId="9" xfId="0" applyFont="1" applyFill="1" applyBorder="1" applyAlignment="1">
      <alignment horizontal="left" vertical="center" wrapText="1"/>
    </xf>
    <xf numFmtId="3" fontId="10" fillId="42" borderId="3" xfId="0" applyNumberFormat="1" applyFont="1" applyFill="1" applyBorder="1" applyAlignment="1">
      <alignment horizontal="center" vertical="center" wrapText="1"/>
    </xf>
    <xf numFmtId="43" fontId="9" fillId="42" borderId="3" xfId="72" applyFont="1" applyFill="1" applyBorder="1" applyAlignment="1">
      <alignment horizontal="center" vertical="center"/>
    </xf>
    <xf numFmtId="43" fontId="6" fillId="0" borderId="0" xfId="72" applyFont="1" applyAlignment="1">
      <alignment vertical="center"/>
    </xf>
    <xf numFmtId="0" fontId="6" fillId="42" borderId="0" xfId="0" applyFont="1" applyFill="1"/>
    <xf numFmtId="0" fontId="10" fillId="42" borderId="1" xfId="0" applyFont="1" applyFill="1" applyBorder="1" applyAlignment="1">
      <alignment horizontal="center" vertical="center" wrapText="1"/>
    </xf>
    <xf numFmtId="43" fontId="1" fillId="42" borderId="0" xfId="72" applyFont="1" applyFill="1"/>
    <xf numFmtId="0" fontId="13" fillId="42" borderId="1" xfId="0" applyFont="1" applyFill="1" applyBorder="1" applyAlignment="1">
      <alignment horizontal="justify" vertical="center"/>
    </xf>
    <xf numFmtId="0" fontId="11" fillId="42" borderId="1" xfId="0" applyFont="1" applyFill="1" applyBorder="1" applyAlignment="1">
      <alignment horizontal="center" vertical="center"/>
    </xf>
    <xf numFmtId="0" fontId="13" fillId="42" borderId="3" xfId="0" applyFont="1" applyFill="1" applyBorder="1" applyAlignment="1">
      <alignment horizontal="justify" vertical="center"/>
    </xf>
    <xf numFmtId="43" fontId="9" fillId="0" borderId="1" xfId="72" quotePrefix="1" applyFont="1" applyBorder="1" applyAlignment="1">
      <alignment horizontal="center" vertical="center"/>
    </xf>
    <xf numFmtId="43" fontId="9" fillId="0" borderId="9" xfId="72" applyNumberFormat="1" applyFont="1" applyBorder="1" applyAlignment="1">
      <alignment horizontal="center" vertical="center"/>
    </xf>
    <xf numFmtId="0" fontId="11" fillId="41" borderId="10" xfId="0" applyFont="1" applyFill="1" applyBorder="1" applyAlignment="1">
      <alignment horizontal="center" vertical="center" wrapText="1"/>
    </xf>
    <xf numFmtId="0" fontId="13" fillId="0" borderId="3" xfId="0" applyFont="1" applyBorder="1" applyAlignment="1">
      <alignment horizontal="center" vertical="center" wrapText="1"/>
    </xf>
    <xf numFmtId="170" fontId="13" fillId="0" borderId="3" xfId="72" applyNumberFormat="1" applyFont="1" applyBorder="1" applyAlignment="1">
      <alignment horizontal="right" vertical="center"/>
    </xf>
    <xf numFmtId="0" fontId="13" fillId="0" borderId="3" xfId="0" applyFont="1" applyBorder="1" applyAlignment="1">
      <alignment horizontal="center" vertical="center"/>
    </xf>
    <xf numFmtId="0" fontId="9" fillId="0" borderId="0" xfId="0" applyFont="1" applyAlignment="1">
      <alignment horizontal="left" vertical="center"/>
    </xf>
    <xf numFmtId="170" fontId="6" fillId="0" borderId="0" xfId="0" applyNumberFormat="1" applyFont="1"/>
    <xf numFmtId="0" fontId="11" fillId="41" borderId="10" xfId="0" applyFont="1" applyFill="1" applyBorder="1" applyAlignment="1">
      <alignment horizontal="center" vertical="center" wrapText="1"/>
    </xf>
    <xf numFmtId="0" fontId="13" fillId="0" borderId="4" xfId="0" applyFont="1" applyBorder="1" applyAlignment="1">
      <alignment horizontal="center" vertical="center" wrapText="1"/>
    </xf>
    <xf numFmtId="170" fontId="13" fillId="0" borderId="4" xfId="72" applyNumberFormat="1" applyFont="1" applyBorder="1" applyAlignment="1">
      <alignment horizontal="right" vertical="center"/>
    </xf>
    <xf numFmtId="0" fontId="13" fillId="0" borderId="4" xfId="0" applyFont="1" applyBorder="1" applyAlignment="1">
      <alignment horizontal="center" vertical="center"/>
    </xf>
    <xf numFmtId="0" fontId="9" fillId="0" borderId="5" xfId="117" applyFont="1" applyBorder="1" applyAlignment="1">
      <alignment horizontal="justify" vertical="center" wrapText="1"/>
    </xf>
    <xf numFmtId="0" fontId="9" fillId="0" borderId="4" xfId="117" applyFont="1" applyFill="1" applyBorder="1" applyAlignment="1">
      <alignment horizontal="center" vertical="center" wrapText="1"/>
    </xf>
    <xf numFmtId="169" fontId="9" fillId="42" borderId="4" xfId="160" applyNumberFormat="1" applyFont="1" applyFill="1" applyBorder="1" applyAlignment="1">
      <alignment horizontal="center" vertical="center" wrapText="1"/>
    </xf>
    <xf numFmtId="0" fontId="9" fillId="42" borderId="5" xfId="117" applyFont="1" applyFill="1" applyBorder="1" applyAlignment="1">
      <alignment horizontal="justify" vertical="center" wrapText="1"/>
    </xf>
    <xf numFmtId="0" fontId="9" fillId="42" borderId="4" xfId="117" applyFont="1" applyFill="1" applyBorder="1" applyAlignment="1">
      <alignment horizontal="center" vertical="center" wrapText="1"/>
    </xf>
    <xf numFmtId="0" fontId="9" fillId="0" borderId="12" xfId="117" applyFont="1" applyBorder="1" applyAlignment="1">
      <alignment horizontal="justify" vertical="center" wrapText="1"/>
    </xf>
    <xf numFmtId="0" fontId="9" fillId="42" borderId="4" xfId="119" applyFont="1" applyFill="1" applyBorder="1" applyAlignment="1">
      <alignment horizontal="justify" vertical="center" wrapText="1"/>
    </xf>
    <xf numFmtId="0" fontId="13" fillId="0" borderId="1" xfId="130" applyFont="1" applyBorder="1" applyAlignment="1">
      <alignment horizontal="center" vertical="center"/>
    </xf>
    <xf numFmtId="4" fontId="9" fillId="42" borderId="1" xfId="134" quotePrefix="1" applyNumberFormat="1" applyFont="1" applyFill="1" applyBorder="1" applyAlignment="1">
      <alignment horizontal="right" vertical="center"/>
    </xf>
    <xf numFmtId="43" fontId="9" fillId="42" borderId="1" xfId="77" quotePrefix="1" applyFont="1" applyFill="1" applyBorder="1" applyAlignment="1">
      <alignment horizontal="right" vertical="center"/>
    </xf>
    <xf numFmtId="4" fontId="9" fillId="42" borderId="1" xfId="134" quotePrefix="1" applyNumberFormat="1" applyFont="1" applyFill="1" applyBorder="1" applyAlignment="1">
      <alignment vertical="center"/>
    </xf>
    <xf numFmtId="0" fontId="9" fillId="42" borderId="1" xfId="134" applyFont="1" applyFill="1" applyBorder="1" applyAlignment="1">
      <alignment horizontal="center" vertical="center"/>
    </xf>
    <xf numFmtId="0" fontId="10" fillId="42" borderId="1" xfId="134" applyFont="1" applyFill="1" applyBorder="1" applyAlignment="1">
      <alignment vertical="center"/>
    </xf>
    <xf numFmtId="3" fontId="9" fillId="42" borderId="1" xfId="134" quotePrefix="1" applyNumberFormat="1" applyFont="1" applyFill="1" applyBorder="1" applyAlignment="1">
      <alignment horizontal="center" vertical="center"/>
    </xf>
    <xf numFmtId="165" fontId="13" fillId="42" borderId="1" xfId="77" applyNumberFormat="1" applyFont="1" applyFill="1" applyBorder="1" applyAlignment="1">
      <alignment horizontal="right" vertical="center"/>
    </xf>
    <xf numFmtId="43" fontId="13" fillId="42" borderId="1" xfId="77" applyFont="1" applyFill="1" applyBorder="1" applyAlignment="1">
      <alignment horizontal="right" vertical="center"/>
    </xf>
    <xf numFmtId="0" fontId="13" fillId="42" borderId="3" xfId="134" applyFont="1" applyFill="1" applyBorder="1" applyAlignment="1">
      <alignment vertical="center"/>
    </xf>
    <xf numFmtId="165" fontId="13" fillId="42" borderId="3" xfId="77" applyNumberFormat="1" applyFont="1" applyFill="1" applyBorder="1" applyAlignment="1">
      <alignment vertical="center"/>
    </xf>
    <xf numFmtId="43" fontId="13" fillId="42" borderId="3" xfId="77" applyFont="1" applyFill="1" applyBorder="1" applyAlignment="1">
      <alignment vertical="center"/>
    </xf>
    <xf numFmtId="164" fontId="13" fillId="42" borderId="3" xfId="77" applyNumberFormat="1" applyFont="1" applyFill="1" applyBorder="1" applyAlignment="1">
      <alignment vertical="center"/>
    </xf>
    <xf numFmtId="0" fontId="11" fillId="42" borderId="3" xfId="0" applyFont="1" applyFill="1" applyBorder="1" applyAlignment="1">
      <alignment horizontal="center" wrapText="1"/>
    </xf>
    <xf numFmtId="4" fontId="9" fillId="42" borderId="3" xfId="134" quotePrefix="1" applyNumberFormat="1" applyFont="1" applyFill="1" applyBorder="1" applyAlignment="1">
      <alignment horizontal="right" vertical="center"/>
    </xf>
    <xf numFmtId="0" fontId="11" fillId="42" borderId="6" xfId="0" quotePrefix="1" applyFont="1" applyFill="1" applyBorder="1" applyAlignment="1">
      <alignment horizontal="center"/>
    </xf>
    <xf numFmtId="0" fontId="13" fillId="42" borderId="9" xfId="0" applyFont="1" applyFill="1" applyBorder="1"/>
    <xf numFmtId="164" fontId="13" fillId="0" borderId="3" xfId="77" applyNumberFormat="1" applyFont="1" applyBorder="1" applyAlignment="1">
      <alignment vertical="center"/>
    </xf>
    <xf numFmtId="43" fontId="0" fillId="0" borderId="0" xfId="72" applyFont="1" applyFill="1"/>
    <xf numFmtId="9" fontId="6" fillId="0" borderId="0" xfId="160" applyFont="1"/>
    <xf numFmtId="2" fontId="9" fillId="42" borderId="4" xfId="119" applyNumberFormat="1" applyFont="1" applyFill="1" applyBorder="1" applyAlignment="1">
      <alignment horizontal="center" vertical="center" wrapText="1"/>
    </xf>
    <xf numFmtId="170" fontId="9" fillId="42" borderId="4" xfId="96" applyNumberFormat="1" applyFont="1" applyFill="1" applyBorder="1" applyAlignment="1">
      <alignment horizontal="center" vertical="center" wrapText="1"/>
    </xf>
    <xf numFmtId="0" fontId="9" fillId="42" borderId="12" xfId="119" applyFont="1" applyFill="1" applyBorder="1" applyAlignment="1">
      <alignment horizontal="justify" vertical="center" wrapText="1"/>
    </xf>
    <xf numFmtId="9" fontId="9" fillId="42" borderId="4" xfId="160" applyFont="1" applyFill="1" applyBorder="1" applyAlignment="1">
      <alignment horizontal="center" vertical="center" wrapText="1"/>
    </xf>
    <xf numFmtId="0" fontId="9" fillId="42" borderId="4" xfId="119" applyFont="1" applyFill="1" applyBorder="1" applyAlignment="1">
      <alignment horizontal="center" vertical="center" wrapText="1"/>
    </xf>
    <xf numFmtId="0" fontId="9" fillId="42" borderId="5" xfId="119" applyFont="1" applyFill="1" applyBorder="1" applyAlignment="1">
      <alignment horizontal="justify" vertical="center" wrapText="1"/>
    </xf>
    <xf numFmtId="171" fontId="9" fillId="42" borderId="4" xfId="160" applyNumberFormat="1" applyFont="1" applyFill="1" applyBorder="1" applyAlignment="1">
      <alignment horizontal="center" vertical="center" wrapText="1"/>
    </xf>
    <xf numFmtId="0" fontId="9" fillId="0" borderId="4" xfId="119" applyFont="1" applyFill="1" applyBorder="1" applyAlignment="1">
      <alignment horizontal="center" vertical="center" wrapText="1"/>
    </xf>
    <xf numFmtId="0" fontId="9" fillId="0" borderId="5" xfId="119" applyFont="1" applyBorder="1" applyAlignment="1">
      <alignment horizontal="justify" vertical="center" wrapText="1"/>
    </xf>
    <xf numFmtId="170" fontId="9" fillId="42" borderId="1" xfId="77" quotePrefix="1" applyNumberFormat="1" applyFont="1" applyFill="1" applyBorder="1" applyAlignment="1">
      <alignment horizontal="right" vertical="center"/>
    </xf>
    <xf numFmtId="164" fontId="13" fillId="0" borderId="1" xfId="77" applyNumberFormat="1" applyFont="1" applyBorder="1" applyAlignment="1">
      <alignment vertical="center"/>
    </xf>
    <xf numFmtId="43" fontId="13" fillId="0" borderId="1" xfId="77" applyFont="1" applyBorder="1" applyAlignment="1">
      <alignment vertical="center"/>
    </xf>
    <xf numFmtId="3" fontId="10" fillId="42" borderId="11" xfId="0" applyNumberFormat="1" applyFont="1" applyFill="1" applyBorder="1" applyAlignment="1">
      <alignment horizontal="center" vertical="center" wrapText="1"/>
    </xf>
    <xf numFmtId="0" fontId="10" fillId="0" borderId="1" xfId="134" applyFont="1" applyFill="1" applyBorder="1" applyAlignment="1">
      <alignment horizontal="center" vertical="center"/>
    </xf>
    <xf numFmtId="165" fontId="11" fillId="42" borderId="1" xfId="77" applyNumberFormat="1" applyFont="1" applyFill="1" applyBorder="1" applyAlignment="1">
      <alignment horizontal="center" vertical="center"/>
    </xf>
    <xf numFmtId="0" fontId="11" fillId="42" borderId="1" xfId="134" applyFont="1" applyFill="1" applyBorder="1" applyAlignment="1">
      <alignment horizontal="center" vertical="center"/>
    </xf>
    <xf numFmtId="43" fontId="9" fillId="0" borderId="1" xfId="77" quotePrefix="1" applyFont="1" applyFill="1" applyBorder="1" applyAlignment="1">
      <alignment horizontal="center" vertical="center"/>
    </xf>
    <xf numFmtId="0" fontId="11" fillId="0" borderId="1" xfId="134" quotePrefix="1" applyFont="1" applyBorder="1" applyAlignment="1">
      <alignment horizontal="center" vertical="center"/>
    </xf>
    <xf numFmtId="169" fontId="9" fillId="42" borderId="1" xfId="160" quotePrefix="1" applyNumberFormat="1" applyFont="1" applyFill="1" applyBorder="1" applyAlignment="1">
      <alignment horizontal="center" vertical="center"/>
    </xf>
    <xf numFmtId="0" fontId="9" fillId="42" borderId="1" xfId="134" quotePrefix="1" applyFont="1" applyFill="1" applyBorder="1" applyAlignment="1">
      <alignment horizontal="center" vertical="center"/>
    </xf>
    <xf numFmtId="164" fontId="13" fillId="42" borderId="1" xfId="77" applyNumberFormat="1" applyFont="1" applyFill="1" applyBorder="1" applyAlignment="1">
      <alignment vertical="center"/>
    </xf>
    <xf numFmtId="43" fontId="13" fillId="42" borderId="1" xfId="77" applyFont="1" applyFill="1" applyBorder="1" applyAlignment="1">
      <alignment vertical="center"/>
    </xf>
    <xf numFmtId="165" fontId="13" fillId="42" borderId="1" xfId="77" applyNumberFormat="1" applyFont="1" applyFill="1" applyBorder="1" applyAlignment="1">
      <alignment vertical="center"/>
    </xf>
    <xf numFmtId="0" fontId="13" fillId="42" borderId="1" xfId="134" applyFont="1" applyFill="1" applyBorder="1" applyAlignment="1">
      <alignment vertical="center"/>
    </xf>
    <xf numFmtId="4" fontId="9" fillId="42" borderId="1" xfId="134" quotePrefix="1" applyNumberFormat="1" applyFont="1" applyFill="1" applyBorder="1" applyAlignment="1">
      <alignment horizontal="center" vertical="center"/>
    </xf>
    <xf numFmtId="43" fontId="9" fillId="42" borderId="1" xfId="77" quotePrefix="1" applyFont="1" applyFill="1" applyBorder="1" applyAlignment="1">
      <alignment horizontal="center" vertical="center"/>
    </xf>
    <xf numFmtId="0" fontId="11" fillId="42" borderId="1" xfId="134" quotePrefix="1" applyFont="1" applyFill="1" applyBorder="1" applyAlignment="1">
      <alignment horizontal="center" vertical="center"/>
    </xf>
    <xf numFmtId="0" fontId="10" fillId="42" borderId="1" xfId="134" applyFont="1" applyFill="1" applyBorder="1" applyAlignment="1">
      <alignment horizontal="center" vertical="center"/>
    </xf>
    <xf numFmtId="0" fontId="13" fillId="42" borderId="1" xfId="0" applyFont="1" applyFill="1" applyBorder="1" applyAlignment="1">
      <alignment horizontal="center" vertical="center" wrapText="1"/>
    </xf>
    <xf numFmtId="43" fontId="13" fillId="0" borderId="3" xfId="77" applyFont="1" applyBorder="1" applyAlignment="1">
      <alignment vertical="center"/>
    </xf>
    <xf numFmtId="165" fontId="13" fillId="0" borderId="3" xfId="77" applyNumberFormat="1" applyFont="1" applyBorder="1" applyAlignment="1">
      <alignment vertical="center"/>
    </xf>
    <xf numFmtId="0" fontId="13" fillId="0" borderId="3" xfId="134" applyFont="1" applyBorder="1" applyAlignment="1">
      <alignment vertical="center"/>
    </xf>
    <xf numFmtId="0" fontId="11" fillId="0" borderId="1" xfId="134" applyFont="1" applyBorder="1" applyAlignment="1">
      <alignment horizontal="center" vertical="center"/>
    </xf>
    <xf numFmtId="43" fontId="13" fillId="0" borderId="1" xfId="77" applyFont="1" applyBorder="1" applyAlignment="1">
      <alignment horizontal="right" vertical="center"/>
    </xf>
    <xf numFmtId="165" fontId="13" fillId="0" borderId="1" xfId="77" applyNumberFormat="1" applyFont="1" applyBorder="1" applyAlignment="1">
      <alignment horizontal="right" vertical="center"/>
    </xf>
    <xf numFmtId="169" fontId="13" fillId="0" borderId="1" xfId="160" applyNumberFormat="1" applyFont="1" applyBorder="1" applyAlignment="1">
      <alignment horizontal="center" vertical="center"/>
    </xf>
    <xf numFmtId="165" fontId="13" fillId="0" borderId="1" xfId="77" applyNumberFormat="1" applyFont="1" applyBorder="1" applyAlignment="1">
      <alignment vertical="center"/>
    </xf>
    <xf numFmtId="0" fontId="13" fillId="0" borderId="1" xfId="134" applyFont="1" applyBorder="1" applyAlignment="1">
      <alignment vertical="center"/>
    </xf>
    <xf numFmtId="4" fontId="9" fillId="0" borderId="1" xfId="134" quotePrefix="1" applyNumberFormat="1" applyFont="1" applyBorder="1" applyAlignment="1">
      <alignment horizontal="right" vertical="center"/>
    </xf>
    <xf numFmtId="43" fontId="9" fillId="0" borderId="1" xfId="77" quotePrefix="1" applyFont="1" applyBorder="1" applyAlignment="1">
      <alignment horizontal="right" vertical="center"/>
    </xf>
    <xf numFmtId="0" fontId="12" fillId="0" borderId="1" xfId="134" applyFont="1" applyFill="1" applyBorder="1" applyAlignment="1">
      <alignment horizontal="center" vertical="center" wrapText="1"/>
    </xf>
    <xf numFmtId="0" fontId="13" fillId="0" borderId="1" xfId="134" applyFont="1" applyFill="1" applyBorder="1" applyAlignment="1">
      <alignment horizontal="center" vertical="center" wrapText="1"/>
    </xf>
    <xf numFmtId="0" fontId="11" fillId="0" borderId="1" xfId="134" applyFont="1" applyFill="1" applyBorder="1" applyAlignment="1">
      <alignment horizontal="center" vertical="center"/>
    </xf>
    <xf numFmtId="169" fontId="9" fillId="0" borderId="1" xfId="160" quotePrefix="1"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 xfId="0" quotePrefix="1" applyNumberFormat="1" applyFont="1" applyFill="1" applyBorder="1" applyAlignment="1">
      <alignment horizontal="center" vertical="center"/>
    </xf>
    <xf numFmtId="169" fontId="9" fillId="0" borderId="1" xfId="160" quotePrefix="1" applyNumberFormat="1" applyFont="1" applyBorder="1" applyAlignment="1">
      <alignment horizontal="center" vertical="center"/>
    </xf>
    <xf numFmtId="4" fontId="9" fillId="0" borderId="1" xfId="134" quotePrefix="1" applyNumberFormat="1" applyFont="1" applyFill="1" applyBorder="1" applyAlignment="1">
      <alignment horizontal="right" vertical="center"/>
    </xf>
    <xf numFmtId="0" fontId="9" fillId="42" borderId="1" xfId="0" quotePrefix="1" applyNumberFormat="1" applyFont="1" applyFill="1" applyBorder="1" applyAlignment="1">
      <alignment horizontal="center" vertical="center"/>
    </xf>
    <xf numFmtId="0" fontId="9" fillId="0" borderId="1" xfId="134" applyFont="1" applyBorder="1" applyAlignment="1">
      <alignment horizontal="center" vertical="center"/>
    </xf>
    <xf numFmtId="0" fontId="9" fillId="0" borderId="1" xfId="134" quotePrefix="1" applyFont="1" applyBorder="1" applyAlignment="1">
      <alignment horizontal="center" vertical="center"/>
    </xf>
    <xf numFmtId="0" fontId="10" fillId="0" borderId="1" xfId="134" applyFont="1" applyBorder="1" applyAlignment="1">
      <alignment vertical="center"/>
    </xf>
    <xf numFmtId="0" fontId="9" fillId="0" borderId="1" xfId="134" quotePrefix="1" applyFont="1" applyFill="1" applyBorder="1" applyAlignment="1">
      <alignment horizontal="center" vertical="center"/>
    </xf>
    <xf numFmtId="165" fontId="9" fillId="0" borderId="1" xfId="77" applyNumberFormat="1" applyFont="1" applyBorder="1" applyAlignment="1">
      <alignment horizontal="center" vertical="center"/>
    </xf>
    <xf numFmtId="165" fontId="10" fillId="0" borderId="1" xfId="77" applyNumberFormat="1" applyFont="1" applyBorder="1" applyAlignment="1">
      <alignment vertical="center"/>
    </xf>
    <xf numFmtId="164" fontId="10" fillId="0" borderId="1" xfId="77" applyNumberFormat="1" applyFont="1" applyBorder="1" applyAlignment="1">
      <alignment vertical="center"/>
    </xf>
    <xf numFmtId="4" fontId="9" fillId="0" borderId="1" xfId="134" quotePrefix="1" applyNumberFormat="1" applyFont="1" applyFill="1" applyBorder="1" applyAlignment="1">
      <alignment horizontal="center" vertical="center"/>
    </xf>
    <xf numFmtId="0" fontId="10" fillId="0" borderId="1" xfId="134" applyFont="1" applyBorder="1" applyAlignment="1">
      <alignment horizontal="center" vertical="center"/>
    </xf>
    <xf numFmtId="0" fontId="11" fillId="0" borderId="4" xfId="119" applyFont="1" applyFill="1" applyBorder="1" applyAlignment="1">
      <alignment horizontal="center" vertical="center" wrapText="1"/>
    </xf>
    <xf numFmtId="169" fontId="9" fillId="42" borderId="1" xfId="166" quotePrefix="1" applyNumberFormat="1" applyFont="1" applyFill="1" applyBorder="1" applyAlignment="1">
      <alignment horizontal="center" vertical="center"/>
    </xf>
    <xf numFmtId="0" fontId="13" fillId="42" borderId="0" xfId="134" applyFont="1" applyFill="1" applyAlignment="1">
      <alignment vertical="center"/>
    </xf>
    <xf numFmtId="0" fontId="6" fillId="42" borderId="0" xfId="0" applyFont="1" applyFill="1"/>
    <xf numFmtId="0" fontId="11" fillId="42" borderId="0" xfId="0" applyFont="1" applyFill="1"/>
    <xf numFmtId="0" fontId="13" fillId="42" borderId="3" xfId="0" applyFont="1" applyFill="1" applyBorder="1" applyAlignment="1">
      <alignment vertical="center"/>
    </xf>
    <xf numFmtId="2" fontId="13" fillId="42" borderId="3" xfId="0" applyNumberFormat="1" applyFont="1" applyFill="1" applyBorder="1" applyAlignment="1">
      <alignment vertical="center"/>
    </xf>
    <xf numFmtId="0" fontId="11" fillId="42" borderId="4" xfId="0" applyFont="1" applyFill="1" applyBorder="1" applyAlignment="1">
      <alignment horizontal="center" vertical="center" wrapText="1"/>
    </xf>
    <xf numFmtId="4" fontId="9" fillId="42" borderId="4" xfId="134" quotePrefix="1" applyNumberFormat="1" applyFont="1" applyFill="1" applyBorder="1" applyAlignment="1">
      <alignment horizontal="right" vertical="center"/>
    </xf>
    <xf numFmtId="0" fontId="11" fillId="42" borderId="7" xfId="0" applyFont="1" applyFill="1" applyBorder="1" applyAlignment="1">
      <alignment horizontal="center" vertical="center"/>
    </xf>
    <xf numFmtId="0" fontId="13" fillId="42" borderId="10" xfId="0" applyFont="1" applyFill="1" applyBorder="1" applyAlignment="1">
      <alignment horizontal="justify" vertical="top"/>
    </xf>
    <xf numFmtId="0" fontId="11" fillId="42" borderId="1" xfId="0" applyFont="1" applyFill="1" applyBorder="1" applyAlignment="1">
      <alignment horizontal="center" vertical="center" wrapText="1"/>
    </xf>
    <xf numFmtId="0" fontId="11" fillId="42" borderId="3" xfId="0" applyFont="1" applyFill="1" applyBorder="1" applyAlignment="1">
      <alignment horizontal="center" vertical="center" wrapText="1"/>
    </xf>
    <xf numFmtId="0" fontId="13" fillId="42" borderId="3" xfId="0" applyFont="1" applyFill="1" applyBorder="1" applyAlignment="1">
      <alignment vertical="top"/>
    </xf>
    <xf numFmtId="2" fontId="13" fillId="42" borderId="3" xfId="0" applyNumberFormat="1" applyFont="1" applyFill="1" applyBorder="1" applyAlignment="1">
      <alignment vertical="top"/>
    </xf>
    <xf numFmtId="4" fontId="9" fillId="42" borderId="14" xfId="134" quotePrefix="1" applyNumberFormat="1" applyFont="1" applyFill="1" applyBorder="1" applyAlignment="1">
      <alignment horizontal="right" vertical="center"/>
    </xf>
    <xf numFmtId="0" fontId="11" fillId="42" borderId="3" xfId="0" applyFont="1" applyFill="1" applyBorder="1" applyAlignment="1">
      <alignment horizontal="center" vertical="top"/>
    </xf>
    <xf numFmtId="0" fontId="11" fillId="0" borderId="5" xfId="0" applyFont="1" applyFill="1" applyBorder="1" applyAlignment="1">
      <alignment horizontal="center" vertical="center" wrapText="1"/>
    </xf>
    <xf numFmtId="4" fontId="9" fillId="0" borderId="4" xfId="134" quotePrefix="1" applyNumberFormat="1" applyFont="1" applyFill="1" applyBorder="1" applyAlignment="1">
      <alignment horizontal="right" vertical="center"/>
    </xf>
    <xf numFmtId="0" fontId="13" fillId="0" borderId="7" xfId="0" applyFont="1" applyFill="1" applyBorder="1"/>
    <xf numFmtId="0" fontId="13" fillId="0" borderId="10" xfId="0" applyFont="1" applyFill="1" applyBorder="1" applyAlignment="1">
      <alignment horizontal="justify" vertical="top"/>
    </xf>
    <xf numFmtId="2" fontId="13" fillId="0" borderId="3" xfId="0" applyNumberFormat="1" applyFont="1" applyBorder="1"/>
    <xf numFmtId="43" fontId="10" fillId="0" borderId="1" xfId="72" applyFont="1" applyBorder="1" applyAlignment="1">
      <alignment vertical="center"/>
    </xf>
    <xf numFmtId="170" fontId="13" fillId="0" borderId="1" xfId="72" applyNumberFormat="1" applyFont="1" applyBorder="1" applyAlignment="1">
      <alignment vertical="center"/>
    </xf>
    <xf numFmtId="170" fontId="13" fillId="0" borderId="3" xfId="72" applyNumberFormat="1" applyFont="1" applyBorder="1" applyAlignment="1">
      <alignment vertical="center"/>
    </xf>
    <xf numFmtId="43" fontId="10" fillId="0" borderId="3" xfId="72" applyFont="1" applyBorder="1" applyAlignment="1">
      <alignment vertical="center"/>
    </xf>
    <xf numFmtId="43" fontId="10" fillId="0" borderId="4" xfId="72" applyFont="1" applyBorder="1" applyAlignment="1">
      <alignment vertical="center"/>
    </xf>
    <xf numFmtId="43" fontId="13" fillId="0" borderId="4" xfId="72" applyFont="1" applyBorder="1" applyAlignment="1">
      <alignment vertical="center"/>
    </xf>
    <xf numFmtId="170" fontId="13" fillId="0" borderId="4" xfId="72" applyNumberFormat="1" applyFont="1" applyBorder="1" applyAlignment="1">
      <alignment vertical="center"/>
    </xf>
    <xf numFmtId="0" fontId="13" fillId="0" borderId="14" xfId="0" applyFont="1" applyBorder="1" applyAlignment="1">
      <alignment vertical="top"/>
    </xf>
    <xf numFmtId="43" fontId="13" fillId="0" borderId="14" xfId="72" applyFont="1" applyBorder="1" applyAlignment="1">
      <alignment vertical="center"/>
    </xf>
    <xf numFmtId="0" fontId="13" fillId="0" borderId="15" xfId="0" applyFont="1" applyBorder="1" applyAlignment="1">
      <alignment vertical="top"/>
    </xf>
    <xf numFmtId="43" fontId="13" fillId="0" borderId="2" xfId="72" applyFont="1" applyBorder="1" applyAlignment="1">
      <alignment vertical="center"/>
    </xf>
    <xf numFmtId="43" fontId="13" fillId="0" borderId="4" xfId="0" applyNumberFormat="1" applyFont="1" applyBorder="1" applyAlignment="1">
      <alignment vertical="center"/>
    </xf>
    <xf numFmtId="43" fontId="10" fillId="0" borderId="4" xfId="0" applyNumberFormat="1" applyFont="1" applyBorder="1" applyAlignment="1">
      <alignment vertical="center"/>
    </xf>
    <xf numFmtId="172" fontId="9" fillId="42" borderId="1" xfId="0" quotePrefix="1" applyNumberFormat="1" applyFont="1" applyFill="1" applyBorder="1" applyAlignment="1">
      <alignment horizontal="center" vertical="center"/>
    </xf>
    <xf numFmtId="0" fontId="9" fillId="42" borderId="1" xfId="0" quotePrefix="1" applyFont="1" applyFill="1" applyBorder="1" applyAlignment="1">
      <alignment horizontal="center" vertical="center"/>
    </xf>
    <xf numFmtId="170" fontId="10" fillId="42" borderId="1" xfId="77" applyNumberFormat="1" applyFont="1" applyFill="1" applyBorder="1" applyAlignment="1">
      <alignment vertical="center"/>
    </xf>
    <xf numFmtId="0" fontId="10" fillId="42" borderId="1" xfId="0" applyFont="1" applyFill="1" applyBorder="1" applyAlignment="1">
      <alignment horizontal="justify" vertical="center" wrapText="1"/>
    </xf>
    <xf numFmtId="165" fontId="9" fillId="42" borderId="1" xfId="77" applyNumberFormat="1" applyFont="1" applyFill="1" applyBorder="1" applyAlignment="1">
      <alignment horizontal="center" vertical="center"/>
    </xf>
    <xf numFmtId="165" fontId="10" fillId="42" borderId="1" xfId="77" applyNumberFormat="1" applyFont="1" applyFill="1" applyBorder="1" applyAlignment="1">
      <alignment horizontal="center" vertical="center"/>
    </xf>
    <xf numFmtId="169" fontId="10" fillId="42" borderId="1" xfId="166" applyNumberFormat="1" applyFont="1" applyFill="1" applyBorder="1" applyAlignment="1">
      <alignment horizontal="center" vertical="center"/>
    </xf>
    <xf numFmtId="165" fontId="10" fillId="42" borderId="1" xfId="77" applyNumberFormat="1" applyFont="1" applyFill="1" applyBorder="1" applyAlignment="1">
      <alignment vertical="center"/>
    </xf>
    <xf numFmtId="164" fontId="10" fillId="42" borderId="1" xfId="77" applyNumberFormat="1" applyFont="1" applyFill="1" applyBorder="1" applyAlignment="1">
      <alignment horizontal="center" vertical="center"/>
    </xf>
    <xf numFmtId="0" fontId="10" fillId="42" borderId="1" xfId="0" applyFont="1" applyFill="1" applyBorder="1" applyAlignment="1">
      <alignment vertical="center"/>
    </xf>
    <xf numFmtId="0" fontId="10" fillId="42" borderId="1" xfId="0" applyFont="1" applyFill="1" applyBorder="1" applyAlignment="1">
      <alignment horizontal="left" vertical="center"/>
    </xf>
    <xf numFmtId="0" fontId="13" fillId="42" borderId="1" xfId="0" applyFont="1" applyFill="1" applyBorder="1" applyAlignment="1">
      <alignment vertical="center"/>
    </xf>
    <xf numFmtId="0" fontId="10" fillId="42" borderId="1" xfId="0" applyFont="1" applyFill="1" applyBorder="1"/>
    <xf numFmtId="0" fontId="9" fillId="42" borderId="1" xfId="0" applyFont="1" applyFill="1" applyBorder="1" applyAlignment="1">
      <alignment horizontal="center" vertical="center"/>
    </xf>
    <xf numFmtId="0" fontId="13" fillId="42" borderId="3" xfId="0" applyFont="1" applyFill="1" applyBorder="1"/>
    <xf numFmtId="165" fontId="13" fillId="42" borderId="3" xfId="72" applyNumberFormat="1" applyFont="1" applyFill="1" applyBorder="1" applyAlignment="1">
      <alignment vertical="center"/>
    </xf>
    <xf numFmtId="43" fontId="13" fillId="42" borderId="3" xfId="72" applyFont="1" applyFill="1" applyBorder="1" applyAlignment="1">
      <alignment vertical="center"/>
    </xf>
    <xf numFmtId="164" fontId="13" fillId="42" borderId="3" xfId="72" applyNumberFormat="1" applyFont="1" applyFill="1" applyBorder="1" applyAlignment="1">
      <alignment vertical="center"/>
    </xf>
    <xf numFmtId="0" fontId="13" fillId="42" borderId="0" xfId="0" applyFont="1" applyFill="1"/>
    <xf numFmtId="49" fontId="9" fillId="41" borderId="3" xfId="0" applyNumberFormat="1" applyFont="1" applyFill="1" applyBorder="1" applyAlignment="1">
      <alignment horizontal="center" vertical="center" wrapText="1"/>
    </xf>
    <xf numFmtId="49" fontId="9" fillId="41" borderId="5" xfId="0" applyNumberFormat="1" applyFont="1" applyFill="1" applyBorder="1" applyAlignment="1">
      <alignment horizontal="left" vertical="center" wrapText="1"/>
    </xf>
    <xf numFmtId="43" fontId="9" fillId="41" borderId="3" xfId="72" applyFont="1" applyFill="1" applyBorder="1" applyAlignment="1">
      <alignment horizontal="right" vertical="center" wrapText="1"/>
    </xf>
    <xf numFmtId="170" fontId="9" fillId="41" borderId="3" xfId="72" applyNumberFormat="1" applyFont="1" applyFill="1" applyBorder="1" applyAlignment="1">
      <alignment horizontal="right" vertical="center" wrapText="1"/>
    </xf>
    <xf numFmtId="0" fontId="10" fillId="0" borderId="14" xfId="0" applyFont="1" applyBorder="1" applyAlignment="1">
      <alignment horizontal="left" vertical="center"/>
    </xf>
    <xf numFmtId="49" fontId="9" fillId="41" borderId="4" xfId="0" applyNumberFormat="1" applyFont="1" applyFill="1" applyBorder="1" applyAlignment="1">
      <alignment horizontal="center" vertical="center" wrapText="1"/>
    </xf>
    <xf numFmtId="165" fontId="9" fillId="41" borderId="4" xfId="72" applyNumberFormat="1" applyFont="1" applyFill="1" applyBorder="1" applyAlignment="1">
      <alignment horizontal="center" vertical="top" wrapText="1"/>
    </xf>
    <xf numFmtId="43" fontId="9" fillId="41" borderId="4" xfId="72" applyFont="1" applyFill="1" applyBorder="1" applyAlignment="1">
      <alignment horizontal="right" vertical="top" wrapText="1"/>
    </xf>
    <xf numFmtId="170" fontId="9" fillId="41" borderId="4" xfId="72" applyNumberFormat="1" applyFont="1" applyFill="1" applyBorder="1" applyAlignment="1">
      <alignment horizontal="right" vertical="top" wrapText="1"/>
    </xf>
    <xf numFmtId="0" fontId="9" fillId="42" borderId="0" xfId="0" applyFont="1" applyFill="1" applyBorder="1" applyAlignment="1">
      <alignment vertical="center"/>
    </xf>
    <xf numFmtId="0" fontId="9" fillId="42" borderId="11" xfId="0" applyFont="1" applyFill="1" applyBorder="1" applyAlignment="1">
      <alignment vertical="center"/>
    </xf>
    <xf numFmtId="0" fontId="9" fillId="0" borderId="14" xfId="0" applyFont="1" applyBorder="1" applyAlignment="1">
      <alignment vertical="center"/>
    </xf>
    <xf numFmtId="0" fontId="9" fillId="0" borderId="11" xfId="0" applyFont="1" applyBorder="1" applyAlignment="1">
      <alignment vertical="center"/>
    </xf>
    <xf numFmtId="165" fontId="9" fillId="41" borderId="4" xfId="72" applyNumberFormat="1" applyFont="1" applyFill="1" applyBorder="1" applyAlignment="1">
      <alignment horizontal="center" vertical="center" wrapText="1"/>
    </xf>
    <xf numFmtId="43" fontId="9" fillId="41" borderId="4" xfId="72" applyFont="1" applyFill="1" applyBorder="1" applyAlignment="1">
      <alignment horizontal="right" vertical="center" wrapText="1"/>
    </xf>
    <xf numFmtId="0" fontId="9" fillId="42" borderId="14" xfId="0" applyFont="1" applyFill="1" applyBorder="1" applyAlignment="1">
      <alignment vertical="top"/>
    </xf>
    <xf numFmtId="0" fontId="9" fillId="42" borderId="0" xfId="0" applyFont="1" applyFill="1" applyBorder="1" applyAlignment="1">
      <alignment vertical="top"/>
    </xf>
    <xf numFmtId="0" fontId="9" fillId="42" borderId="11" xfId="0" applyFont="1" applyFill="1" applyBorder="1" applyAlignment="1">
      <alignment vertical="top"/>
    </xf>
    <xf numFmtId="43" fontId="9" fillId="41" borderId="3" xfId="72" applyFont="1" applyFill="1" applyBorder="1" applyAlignment="1">
      <alignment horizontal="center" vertical="center" wrapText="1"/>
    </xf>
    <xf numFmtId="170" fontId="9" fillId="41" borderId="4" xfId="72" applyNumberFormat="1" applyFont="1" applyFill="1" applyBorder="1" applyAlignment="1">
      <alignment horizontal="right" vertical="center" wrapText="1"/>
    </xf>
    <xf numFmtId="0" fontId="9" fillId="0" borderId="15" xfId="0" applyFont="1" applyBorder="1" applyAlignment="1">
      <alignment vertical="top"/>
    </xf>
    <xf numFmtId="0" fontId="9" fillId="0" borderId="6" xfId="0" applyFont="1" applyBorder="1" applyAlignment="1">
      <alignment vertical="top"/>
    </xf>
    <xf numFmtId="0" fontId="9" fillId="0" borderId="9" xfId="0" applyFont="1" applyBorder="1" applyAlignment="1">
      <alignment vertical="top"/>
    </xf>
    <xf numFmtId="3" fontId="9" fillId="41" borderId="4" xfId="0" applyNumberFormat="1" applyFont="1" applyFill="1" applyBorder="1" applyAlignment="1">
      <alignment horizontal="center" vertical="center" wrapText="1"/>
    </xf>
    <xf numFmtId="4" fontId="9" fillId="41" borderId="4" xfId="0" applyNumberFormat="1" applyFont="1" applyFill="1" applyBorder="1" applyAlignment="1">
      <alignment horizontal="right" vertical="center" wrapText="1"/>
    </xf>
    <xf numFmtId="4" fontId="9" fillId="41" borderId="4" xfId="0" applyNumberFormat="1" applyFont="1" applyFill="1" applyBorder="1" applyAlignment="1">
      <alignment vertical="center" wrapText="1"/>
    </xf>
    <xf numFmtId="0" fontId="9" fillId="0" borderId="15" xfId="0" applyFont="1" applyBorder="1" applyAlignment="1">
      <alignment vertical="center"/>
    </xf>
    <xf numFmtId="0" fontId="9" fillId="0" borderId="6" xfId="0" applyFont="1" applyBorder="1" applyAlignment="1">
      <alignment vertical="center"/>
    </xf>
    <xf numFmtId="0" fontId="9" fillId="0" borderId="9" xfId="0" applyFont="1" applyBorder="1" applyAlignment="1">
      <alignment vertical="center"/>
    </xf>
    <xf numFmtId="49" fontId="9" fillId="43" borderId="2" xfId="0" applyNumberFormat="1" applyFont="1" applyFill="1" applyBorder="1" applyAlignment="1">
      <alignment horizontal="center" vertical="center" wrapText="1"/>
    </xf>
    <xf numFmtId="49" fontId="9" fillId="41" borderId="2" xfId="0" applyNumberFormat="1" applyFont="1" applyFill="1" applyBorder="1" applyAlignment="1">
      <alignment horizontal="center" vertical="center" wrapText="1"/>
    </xf>
    <xf numFmtId="49" fontId="9" fillId="41" borderId="12" xfId="0" applyNumberFormat="1" applyFont="1" applyFill="1" applyBorder="1" applyAlignment="1">
      <alignment horizontal="left" vertical="center" wrapText="1"/>
    </xf>
    <xf numFmtId="4" fontId="9" fillId="41" borderId="2" xfId="0" applyNumberFormat="1" applyFont="1" applyFill="1" applyBorder="1" applyAlignment="1">
      <alignment horizontal="center" vertical="center" wrapText="1"/>
    </xf>
    <xf numFmtId="0" fontId="10" fillId="0" borderId="15" xfId="0" applyFont="1" applyBorder="1" applyAlignment="1">
      <alignment horizontal="left" vertical="center"/>
    </xf>
    <xf numFmtId="0" fontId="10" fillId="42" borderId="6" xfId="0" applyFont="1" applyFill="1" applyBorder="1" applyAlignment="1">
      <alignment horizontal="center" vertical="center"/>
    </xf>
    <xf numFmtId="0" fontId="10" fillId="42" borderId="9" xfId="0" applyFont="1" applyFill="1" applyBorder="1" applyAlignment="1">
      <alignment horizontal="center" vertical="center"/>
    </xf>
    <xf numFmtId="49" fontId="9" fillId="41" borderId="15" xfId="0" applyNumberFormat="1" applyFont="1" applyFill="1" applyBorder="1" applyAlignment="1">
      <alignment horizontal="left" vertical="center" wrapText="1"/>
    </xf>
    <xf numFmtId="4" fontId="9" fillId="41" borderId="3" xfId="0" applyNumberFormat="1" applyFont="1" applyFill="1" applyBorder="1" applyAlignment="1">
      <alignment horizontal="center" vertical="center" wrapText="1"/>
    </xf>
    <xf numFmtId="4" fontId="9" fillId="41" borderId="4" xfId="0" applyNumberFormat="1" applyFont="1" applyFill="1" applyBorder="1" applyAlignment="1">
      <alignment horizontal="center" vertical="center" wrapText="1"/>
    </xf>
    <xf numFmtId="49" fontId="9" fillId="41" borderId="4" xfId="119" applyNumberFormat="1" applyFont="1" applyFill="1" applyBorder="1" applyAlignment="1">
      <alignment horizontal="center" vertical="center" wrapText="1"/>
    </xf>
    <xf numFmtId="49" fontId="9" fillId="41" borderId="5" xfId="119" applyNumberFormat="1" applyFont="1" applyFill="1" applyBorder="1" applyAlignment="1">
      <alignment horizontal="left" vertical="center" wrapText="1"/>
    </xf>
    <xf numFmtId="3" fontId="9" fillId="41" borderId="4" xfId="119" applyNumberFormat="1" applyFont="1" applyFill="1" applyBorder="1" applyAlignment="1">
      <alignment horizontal="center" vertical="center" wrapText="1"/>
    </xf>
    <xf numFmtId="4" fontId="9" fillId="41" borderId="4" xfId="119" applyNumberFormat="1" applyFont="1" applyFill="1" applyBorder="1" applyAlignment="1">
      <alignment horizontal="right" vertical="center" wrapText="1"/>
    </xf>
    <xf numFmtId="0" fontId="9" fillId="0" borderId="14" xfId="119" applyFont="1" applyBorder="1" applyAlignment="1">
      <alignment vertical="center"/>
    </xf>
    <xf numFmtId="0" fontId="9" fillId="0" borderId="0" xfId="119" applyFont="1" applyBorder="1" applyAlignment="1">
      <alignment vertical="center"/>
    </xf>
    <xf numFmtId="0" fontId="9" fillId="0" borderId="11" xfId="119" applyFont="1" applyBorder="1" applyAlignment="1">
      <alignment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0" xfId="0" applyFont="1" applyAlignment="1">
      <alignment horizontal="center" vertical="center"/>
    </xf>
    <xf numFmtId="0" fontId="8" fillId="0" borderId="15" xfId="0" applyFont="1" applyBorder="1" applyAlignment="1"/>
    <xf numFmtId="0" fontId="8" fillId="0" borderId="6" xfId="0" applyFont="1" applyBorder="1" applyAlignment="1"/>
    <xf numFmtId="0" fontId="12" fillId="0" borderId="6" xfId="0" applyFont="1" applyBorder="1"/>
    <xf numFmtId="0" fontId="8" fillId="0" borderId="6" xfId="0" applyFont="1" applyBorder="1" applyAlignment="1">
      <alignment horizontal="right"/>
    </xf>
    <xf numFmtId="0" fontId="8" fillId="0" borderId="6" xfId="0" applyFont="1" applyBorder="1"/>
    <xf numFmtId="0" fontId="8" fillId="0" borderId="6" xfId="0" applyFont="1" applyBorder="1" applyAlignment="1">
      <alignment horizontal="center"/>
    </xf>
    <xf numFmtId="0" fontId="9" fillId="0" borderId="6" xfId="0" applyFont="1" applyBorder="1" applyAlignment="1">
      <alignment horizontal="left" vertical="top" wrapText="1" indent="10"/>
    </xf>
    <xf numFmtId="0" fontId="9" fillId="0" borderId="9" xfId="0" applyFont="1" applyBorder="1" applyAlignment="1">
      <alignment horizontal="left" vertical="top" wrapText="1" indent="10"/>
    </xf>
    <xf numFmtId="0" fontId="10" fillId="42" borderId="1" xfId="0" quotePrefix="1" applyNumberFormat="1" applyFont="1" applyFill="1" applyBorder="1" applyAlignment="1">
      <alignment horizontal="center" vertical="center"/>
    </xf>
    <xf numFmtId="0" fontId="11" fillId="42" borderId="1" xfId="0" applyFont="1" applyFill="1" applyBorder="1" applyAlignment="1">
      <alignment horizontal="left" vertical="center"/>
    </xf>
    <xf numFmtId="0" fontId="9" fillId="42" borderId="0" xfId="0" applyFont="1" applyFill="1" applyBorder="1" applyAlignment="1">
      <alignment vertical="center" wrapText="1"/>
    </xf>
    <xf numFmtId="0" fontId="11" fillId="0" borderId="11" xfId="0" quotePrefix="1" applyFont="1" applyBorder="1" applyAlignment="1">
      <alignment horizontal="justify" vertical="center"/>
    </xf>
    <xf numFmtId="0" fontId="9" fillId="0" borderId="0" xfId="0" applyFont="1" applyBorder="1" applyAlignment="1">
      <alignment vertical="center"/>
    </xf>
    <xf numFmtId="170" fontId="9" fillId="42" borderId="1" xfId="77" quotePrefix="1" applyNumberFormat="1" applyFont="1" applyFill="1" applyBorder="1" applyAlignment="1">
      <alignment horizontal="center" vertical="center"/>
    </xf>
    <xf numFmtId="1" fontId="9" fillId="0" borderId="1" xfId="134" quotePrefix="1" applyNumberFormat="1" applyFont="1" applyFill="1" applyBorder="1" applyAlignment="1">
      <alignment horizontal="center" vertical="center"/>
    </xf>
    <xf numFmtId="169" fontId="13" fillId="0" borderId="1" xfId="77" applyNumberFormat="1" applyFont="1" applyBorder="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9" fillId="42" borderId="14" xfId="0" applyFont="1" applyFill="1" applyBorder="1" applyAlignment="1">
      <alignment horizontal="left" vertical="center" wrapText="1"/>
    </xf>
    <xf numFmtId="0" fontId="9" fillId="42" borderId="11" xfId="0" applyFont="1" applyFill="1" applyBorder="1" applyAlignment="1">
      <alignment horizontal="left" vertical="center" wrapText="1"/>
    </xf>
    <xf numFmtId="0" fontId="9" fillId="42" borderId="0" xfId="0" applyFont="1" applyFill="1" applyBorder="1" applyAlignment="1">
      <alignment horizontal="center" vertical="center" wrapText="1"/>
    </xf>
    <xf numFmtId="0" fontId="9" fillId="42" borderId="12" xfId="0" applyFont="1" applyFill="1" applyBorder="1" applyAlignment="1">
      <alignment horizontal="justify" vertical="justify" wrapText="1"/>
    </xf>
    <xf numFmtId="0" fontId="9" fillId="42" borderId="8" xfId="0" applyFont="1" applyFill="1" applyBorder="1" applyAlignment="1">
      <alignment horizontal="justify" vertical="justify" wrapText="1"/>
    </xf>
    <xf numFmtId="0" fontId="9" fillId="42" borderId="15" xfId="0" applyFont="1" applyFill="1" applyBorder="1" applyAlignment="1">
      <alignment horizontal="left" vertical="center" wrapText="1"/>
    </xf>
    <xf numFmtId="0" fontId="9" fillId="42" borderId="9" xfId="0" applyFont="1" applyFill="1" applyBorder="1" applyAlignment="1">
      <alignment horizontal="left" vertical="center" wrapText="1"/>
    </xf>
    <xf numFmtId="0" fontId="24" fillId="42" borderId="12" xfId="0" applyFont="1" applyFill="1" applyBorder="1" applyAlignment="1">
      <alignment horizontal="justify" vertical="justify" wrapText="1"/>
    </xf>
    <xf numFmtId="0" fontId="24" fillId="42" borderId="8" xfId="0" applyFont="1" applyFill="1" applyBorder="1" applyAlignment="1">
      <alignment horizontal="justify" vertical="justify" wrapText="1"/>
    </xf>
    <xf numFmtId="0" fontId="11" fillId="41" borderId="2" xfId="0" applyFont="1" applyFill="1" applyBorder="1" applyAlignment="1">
      <alignment horizontal="center" vertical="center" wrapText="1"/>
    </xf>
    <xf numFmtId="0" fontId="11" fillId="41" borderId="3" xfId="0" applyFont="1" applyFill="1" applyBorder="1" applyAlignment="1">
      <alignment horizontal="center" vertical="center" wrapText="1"/>
    </xf>
    <xf numFmtId="0" fontId="7" fillId="41" borderId="5" xfId="0" applyFont="1" applyFill="1" applyBorder="1" applyAlignment="1">
      <alignment horizontal="center" vertical="center" wrapText="1"/>
    </xf>
    <xf numFmtId="0" fontId="7" fillId="41" borderId="7" xfId="0" applyFont="1" applyFill="1" applyBorder="1" applyAlignment="1">
      <alignment horizontal="center" vertical="center" wrapText="1"/>
    </xf>
    <xf numFmtId="0" fontId="7" fillId="41" borderId="10" xfId="0" applyFont="1" applyFill="1" applyBorder="1" applyAlignment="1">
      <alignment horizontal="center" vertical="center" wrapText="1"/>
    </xf>
    <xf numFmtId="0" fontId="9" fillId="0" borderId="5" xfId="0" applyFont="1" applyBorder="1" applyAlignment="1">
      <alignment horizontal="justify" vertical="center"/>
    </xf>
    <xf numFmtId="0" fontId="9" fillId="0" borderId="7" xfId="0" applyFont="1" applyBorder="1" applyAlignment="1">
      <alignment horizontal="justify" vertical="center"/>
    </xf>
    <xf numFmtId="0" fontId="9" fillId="0" borderId="10" xfId="0" applyFont="1" applyBorder="1" applyAlignment="1">
      <alignment horizontal="justify" vertical="center"/>
    </xf>
    <xf numFmtId="0" fontId="11" fillId="41" borderId="12" xfId="0" applyFont="1" applyFill="1" applyBorder="1" applyAlignment="1">
      <alignment horizontal="justify" vertical="center" wrapText="1"/>
    </xf>
    <xf numFmtId="0" fontId="11" fillId="41" borderId="8" xfId="0" applyFont="1" applyFill="1" applyBorder="1" applyAlignment="1">
      <alignment horizontal="justify" vertical="center" wrapText="1"/>
    </xf>
    <xf numFmtId="0" fontId="11" fillId="41" borderId="15" xfId="0" applyFont="1" applyFill="1" applyBorder="1" applyAlignment="1">
      <alignment horizontal="justify" vertical="center" wrapText="1"/>
    </xf>
    <xf numFmtId="0" fontId="11" fillId="41" borderId="9" xfId="0" applyFont="1" applyFill="1" applyBorder="1" applyAlignment="1">
      <alignment horizontal="justify" vertical="center" wrapText="1"/>
    </xf>
    <xf numFmtId="0" fontId="11" fillId="41" borderId="5" xfId="0" applyFont="1" applyFill="1" applyBorder="1" applyAlignment="1">
      <alignment horizontal="center" vertical="center"/>
    </xf>
    <xf numFmtId="0" fontId="11" fillId="41" borderId="7" xfId="0" applyFont="1" applyFill="1" applyBorder="1" applyAlignment="1">
      <alignment horizontal="center" vertical="center"/>
    </xf>
    <xf numFmtId="0" fontId="11" fillId="41" borderId="10" xfId="0" applyFont="1" applyFill="1" applyBorder="1" applyAlignment="1">
      <alignment horizontal="center" vertical="center"/>
    </xf>
    <xf numFmtId="0" fontId="8" fillId="41" borderId="3" xfId="0" applyFont="1" applyFill="1" applyBorder="1" applyAlignment="1">
      <alignment horizontal="center" vertical="center" wrapText="1"/>
    </xf>
    <xf numFmtId="0" fontId="10" fillId="42" borderId="0" xfId="0" applyFont="1" applyFill="1" applyAlignment="1">
      <alignment horizontal="left" vertical="center" wrapText="1"/>
    </xf>
    <xf numFmtId="0" fontId="13" fillId="41" borderId="1" xfId="0" applyFont="1" applyFill="1" applyBorder="1" applyAlignment="1">
      <alignment horizontal="center" vertical="center" wrapText="1"/>
    </xf>
    <xf numFmtId="0" fontId="13" fillId="41" borderId="3" xfId="0" applyFont="1" applyFill="1" applyBorder="1" applyAlignment="1">
      <alignment horizontal="center" vertical="center" wrapText="1"/>
    </xf>
    <xf numFmtId="0" fontId="11" fillId="41" borderId="5" xfId="0" applyFont="1" applyFill="1" applyBorder="1" applyAlignment="1">
      <alignment horizontal="center" vertical="center" wrapText="1"/>
    </xf>
    <xf numFmtId="0" fontId="11" fillId="41" borderId="7" xfId="0" applyFont="1" applyFill="1" applyBorder="1" applyAlignment="1">
      <alignment horizontal="center" vertical="center" wrapText="1"/>
    </xf>
    <xf numFmtId="0" fontId="12" fillId="41" borderId="2" xfId="0" applyFont="1" applyFill="1" applyBorder="1" applyAlignment="1">
      <alignment horizontal="center" wrapText="1"/>
    </xf>
    <xf numFmtId="0" fontId="12" fillId="41" borderId="3" xfId="0" applyFont="1" applyFill="1" applyBorder="1" applyAlignment="1">
      <alignment horizontal="center" wrapText="1"/>
    </xf>
    <xf numFmtId="0" fontId="12" fillId="41" borderId="2" xfId="0" applyFont="1" applyFill="1" applyBorder="1" applyAlignment="1">
      <alignment horizontal="center" vertical="center" wrapText="1"/>
    </xf>
    <xf numFmtId="0" fontId="12" fillId="41" borderId="3" xfId="0" applyFont="1" applyFill="1" applyBorder="1" applyAlignment="1">
      <alignment horizontal="center" vertical="center" wrapText="1"/>
    </xf>
    <xf numFmtId="0" fontId="11" fillId="41" borderId="1" xfId="130" applyFont="1" applyFill="1" applyBorder="1" applyAlignment="1">
      <alignment horizontal="center" vertical="center" wrapText="1"/>
    </xf>
    <xf numFmtId="0" fontId="13" fillId="41" borderId="1" xfId="130" applyFont="1" applyFill="1" applyBorder="1" applyAlignment="1">
      <alignment horizontal="center" vertical="center" wrapText="1"/>
    </xf>
    <xf numFmtId="0" fontId="13" fillId="41" borderId="3" xfId="130" applyFont="1" applyFill="1" applyBorder="1" applyAlignment="1">
      <alignment horizontal="center" vertical="center" wrapText="1"/>
    </xf>
    <xf numFmtId="0" fontId="0" fillId="0" borderId="7" xfId="0" applyBorder="1" applyAlignment="1">
      <alignment horizontal="justify"/>
    </xf>
    <xf numFmtId="0" fontId="0" fillId="0" borderId="10" xfId="0" applyBorder="1" applyAlignment="1">
      <alignment horizontal="justify"/>
    </xf>
    <xf numFmtId="0" fontId="9" fillId="0" borderId="5" xfId="130" applyFont="1" applyBorder="1" applyAlignment="1">
      <alignment horizontal="justify" vertical="center"/>
    </xf>
    <xf numFmtId="0" fontId="9" fillId="0" borderId="7" xfId="130" applyFont="1" applyBorder="1" applyAlignment="1">
      <alignment horizontal="justify" vertical="center"/>
    </xf>
    <xf numFmtId="0" fontId="9" fillId="0" borderId="10" xfId="130" applyFont="1" applyBorder="1" applyAlignment="1">
      <alignment horizontal="justify" vertical="center"/>
    </xf>
    <xf numFmtId="0" fontId="11" fillId="41" borderId="2" xfId="130" applyFont="1" applyFill="1" applyBorder="1" applyAlignment="1">
      <alignment horizontal="center" vertical="center"/>
    </xf>
    <xf numFmtId="0" fontId="11" fillId="41" borderId="1" xfId="130" applyFont="1" applyFill="1" applyBorder="1" applyAlignment="1">
      <alignment horizontal="center" vertical="center"/>
    </xf>
    <xf numFmtId="0" fontId="11" fillId="41" borderId="3" xfId="130" applyFont="1" applyFill="1" applyBorder="1" applyAlignment="1">
      <alignment horizontal="center" vertical="center"/>
    </xf>
    <xf numFmtId="0" fontId="11" fillId="41" borderId="5" xfId="130" applyFont="1" applyFill="1" applyBorder="1" applyAlignment="1">
      <alignment horizontal="center" vertical="center" wrapText="1"/>
    </xf>
    <xf numFmtId="0" fontId="11" fillId="41" borderId="7" xfId="130" applyFont="1" applyFill="1" applyBorder="1" applyAlignment="1">
      <alignment horizontal="center" vertical="center" wrapText="1"/>
    </xf>
    <xf numFmtId="0" fontId="11" fillId="41" borderId="10" xfId="130" applyFont="1" applyFill="1" applyBorder="1" applyAlignment="1">
      <alignment horizontal="center" vertical="center" wrapText="1"/>
    </xf>
    <xf numFmtId="0" fontId="12" fillId="41" borderId="5" xfId="130" applyFont="1" applyFill="1" applyBorder="1" applyAlignment="1">
      <alignment horizontal="center" vertical="center" wrapText="1"/>
    </xf>
    <xf numFmtId="0" fontId="12" fillId="41" borderId="10" xfId="130" applyFont="1" applyFill="1" applyBorder="1" applyAlignment="1">
      <alignment horizontal="center" vertical="center" wrapText="1"/>
    </xf>
    <xf numFmtId="0" fontId="12" fillId="41" borderId="5" xfId="130" applyFont="1" applyFill="1" applyBorder="1" applyAlignment="1">
      <alignment horizontal="center" wrapText="1"/>
    </xf>
    <xf numFmtId="0" fontId="12" fillId="41" borderId="7" xfId="130" applyFont="1" applyFill="1" applyBorder="1" applyAlignment="1">
      <alignment horizontal="center" wrapText="1"/>
    </xf>
    <xf numFmtId="0" fontId="12" fillId="41" borderId="10" xfId="130" applyFont="1" applyFill="1" applyBorder="1" applyAlignment="1">
      <alignment horizontal="center" wrapText="1"/>
    </xf>
    <xf numFmtId="0" fontId="7" fillId="41" borderId="12" xfId="130" applyFont="1" applyFill="1" applyBorder="1" applyAlignment="1">
      <alignment horizontal="center" vertical="center" wrapText="1"/>
    </xf>
    <xf numFmtId="0" fontId="7" fillId="41" borderId="13" xfId="130" applyFont="1" applyFill="1" applyBorder="1" applyAlignment="1">
      <alignment horizontal="center" vertical="center" wrapText="1"/>
    </xf>
    <xf numFmtId="0" fontId="7" fillId="41" borderId="8" xfId="130" applyFont="1" applyFill="1" applyBorder="1" applyAlignment="1">
      <alignment horizontal="center" vertical="center" wrapText="1"/>
    </xf>
    <xf numFmtId="0" fontId="7" fillId="41" borderId="15" xfId="134" applyFont="1" applyFill="1" applyBorder="1" applyAlignment="1">
      <alignment horizontal="center" vertical="center" wrapText="1"/>
    </xf>
    <xf numFmtId="0" fontId="7" fillId="41" borderId="6" xfId="134" applyFont="1" applyFill="1" applyBorder="1" applyAlignment="1">
      <alignment horizontal="center" vertical="center" wrapText="1"/>
    </xf>
    <xf numFmtId="0" fontId="7" fillId="41" borderId="9" xfId="134" applyFont="1" applyFill="1" applyBorder="1" applyAlignment="1">
      <alignment horizontal="center" vertical="center" wrapText="1"/>
    </xf>
    <xf numFmtId="0" fontId="7" fillId="41" borderId="15" xfId="130" applyFont="1" applyFill="1" applyBorder="1" applyAlignment="1">
      <alignment horizontal="center" vertical="center" wrapText="1"/>
    </xf>
    <xf numFmtId="0" fontId="7" fillId="41" borderId="6" xfId="130" applyFont="1" applyFill="1" applyBorder="1" applyAlignment="1">
      <alignment horizontal="center" vertical="center" wrapText="1"/>
    </xf>
    <xf numFmtId="0" fontId="7" fillId="41" borderId="9" xfId="130" applyFont="1" applyFill="1" applyBorder="1" applyAlignment="1">
      <alignment horizontal="center" vertical="center" wrapText="1"/>
    </xf>
    <xf numFmtId="0" fontId="11" fillId="0" borderId="14" xfId="0" quotePrefix="1" applyFont="1" applyBorder="1" applyAlignment="1">
      <alignment horizontal="justify" vertical="center"/>
    </xf>
    <xf numFmtId="0" fontId="11" fillId="0" borderId="0" xfId="0" quotePrefix="1" applyFont="1" applyBorder="1" applyAlignment="1">
      <alignment horizontal="justify" vertical="center"/>
    </xf>
    <xf numFmtId="0" fontId="11" fillId="0" borderId="11" xfId="0" quotePrefix="1" applyFont="1" applyBorder="1" applyAlignment="1">
      <alignment horizontal="justify" vertical="center"/>
    </xf>
    <xf numFmtId="0" fontId="11" fillId="0" borderId="15" xfId="0" quotePrefix="1" applyFont="1" applyBorder="1" applyAlignment="1">
      <alignment horizontal="justify" vertical="center"/>
    </xf>
    <xf numFmtId="0" fontId="11" fillId="0" borderId="6" xfId="0" quotePrefix="1" applyFont="1" applyBorder="1" applyAlignment="1">
      <alignment horizontal="justify" vertical="center"/>
    </xf>
    <xf numFmtId="0" fontId="11" fillId="0" borderId="9" xfId="0" quotePrefix="1" applyFont="1" applyBorder="1" applyAlignment="1">
      <alignment horizontal="justify" vertical="center"/>
    </xf>
    <xf numFmtId="0" fontId="9" fillId="0" borderId="14" xfId="119" applyFont="1" applyBorder="1" applyAlignment="1">
      <alignment horizontal="left" vertical="center" wrapText="1"/>
    </xf>
    <xf numFmtId="0" fontId="26" fillId="0" borderId="0" xfId="119" applyFont="1" applyAlignment="1">
      <alignment horizontal="left" vertical="center" wrapText="1"/>
    </xf>
    <xf numFmtId="0" fontId="26" fillId="0" borderId="11" xfId="119" applyFont="1" applyBorder="1" applyAlignment="1">
      <alignment horizontal="left" vertical="center" wrapText="1"/>
    </xf>
    <xf numFmtId="0" fontId="11" fillId="41" borderId="5" xfId="0" applyFont="1" applyFill="1" applyBorder="1" applyAlignment="1">
      <alignment horizontal="justify" vertical="center" wrapText="1"/>
    </xf>
    <xf numFmtId="0" fontId="11" fillId="41" borderId="7" xfId="0" applyFont="1" applyFill="1" applyBorder="1" applyAlignment="1">
      <alignment horizontal="justify" vertical="center" wrapText="1"/>
    </xf>
    <xf numFmtId="0" fontId="11" fillId="41" borderId="10" xfId="0" applyFont="1" applyFill="1" applyBorder="1" applyAlignment="1">
      <alignment horizontal="justify" vertical="center" wrapText="1"/>
    </xf>
    <xf numFmtId="0" fontId="9" fillId="0" borderId="14" xfId="0" applyFont="1" applyBorder="1" applyAlignment="1">
      <alignment horizontal="justify" vertical="center"/>
    </xf>
    <xf numFmtId="0" fontId="9" fillId="0" borderId="0" xfId="0" quotePrefix="1" applyFont="1" applyBorder="1" applyAlignment="1">
      <alignment horizontal="justify" vertical="center"/>
    </xf>
    <xf numFmtId="0" fontId="9" fillId="0" borderId="11" xfId="0" quotePrefix="1" applyFont="1" applyBorder="1" applyAlignment="1">
      <alignment horizontal="justify" vertical="center"/>
    </xf>
    <xf numFmtId="0" fontId="9" fillId="42" borderId="0" xfId="0" applyFont="1" applyFill="1" applyBorder="1" applyAlignment="1">
      <alignment horizontal="left" vertical="center" wrapText="1"/>
    </xf>
    <xf numFmtId="0" fontId="9" fillId="42" borderId="14" xfId="0" applyFont="1" applyFill="1" applyBorder="1" applyAlignment="1">
      <alignment vertical="top"/>
    </xf>
    <xf numFmtId="0" fontId="9" fillId="42" borderId="0" xfId="0" applyFont="1" applyFill="1" applyBorder="1" applyAlignment="1">
      <alignment vertical="top"/>
    </xf>
    <xf numFmtId="0" fontId="9" fillId="42" borderId="11" xfId="0" applyFont="1" applyFill="1" applyBorder="1" applyAlignment="1">
      <alignment vertical="top"/>
    </xf>
    <xf numFmtId="0" fontId="9" fillId="42" borderId="15" xfId="0" applyFont="1" applyFill="1" applyBorder="1" applyAlignment="1">
      <alignment vertical="center" wrapText="1"/>
    </xf>
    <xf numFmtId="0" fontId="9" fillId="42" borderId="6" xfId="0" applyFont="1" applyFill="1" applyBorder="1" applyAlignment="1">
      <alignment vertical="center" wrapText="1"/>
    </xf>
    <xf numFmtId="0" fontId="9" fillId="42" borderId="9" xfId="0" applyFont="1" applyFill="1" applyBorder="1" applyAlignment="1">
      <alignment vertical="center" wrapText="1"/>
    </xf>
    <xf numFmtId="0" fontId="9" fillId="42" borderId="14" xfId="0" applyFont="1" applyFill="1" applyBorder="1" applyAlignment="1">
      <alignment vertical="center"/>
    </xf>
    <xf numFmtId="0" fontId="9" fillId="42" borderId="0" xfId="0" applyFont="1" applyFill="1" applyBorder="1" applyAlignment="1">
      <alignment vertical="center"/>
    </xf>
    <xf numFmtId="0" fontId="9" fillId="42" borderId="11" xfId="0" applyFont="1" applyFill="1" applyBorder="1" applyAlignment="1">
      <alignment vertical="center"/>
    </xf>
    <xf numFmtId="0" fontId="9" fillId="42" borderId="14" xfId="0" applyFont="1" applyFill="1" applyBorder="1" applyAlignment="1">
      <alignment vertical="center" wrapText="1"/>
    </xf>
    <xf numFmtId="0" fontId="9" fillId="42" borderId="0" xfId="0" applyFont="1" applyFill="1" applyBorder="1" applyAlignment="1">
      <alignment vertical="center" wrapText="1"/>
    </xf>
    <xf numFmtId="0" fontId="9" fillId="42" borderId="11" xfId="0" applyFont="1" applyFill="1" applyBorder="1" applyAlignment="1">
      <alignment vertical="center" wrapText="1"/>
    </xf>
    <xf numFmtId="0" fontId="9" fillId="0" borderId="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1" fillId="41" borderId="12" xfId="0" applyFont="1" applyFill="1" applyBorder="1" applyAlignment="1">
      <alignment horizontal="center" vertical="center" wrapText="1"/>
    </xf>
    <xf numFmtId="0" fontId="11" fillId="41" borderId="15" xfId="0" applyFont="1" applyFill="1" applyBorder="1" applyAlignment="1">
      <alignment horizontal="center" vertical="center" wrapText="1"/>
    </xf>
    <xf numFmtId="0" fontId="8" fillId="0" borderId="0" xfId="0" applyFont="1" applyAlignment="1">
      <alignment horizontal="center"/>
    </xf>
    <xf numFmtId="0" fontId="8" fillId="0" borderId="0" xfId="0" applyFont="1" applyBorder="1" applyAlignment="1">
      <alignment horizontal="center"/>
    </xf>
    <xf numFmtId="0" fontId="9" fillId="0" borderId="14" xfId="0" applyFont="1" applyBorder="1" applyAlignment="1">
      <alignment vertical="top"/>
    </xf>
    <xf numFmtId="0" fontId="9" fillId="0" borderId="0" xfId="0" applyFont="1" applyBorder="1" applyAlignment="1">
      <alignment vertical="top"/>
    </xf>
    <xf numFmtId="0" fontId="9" fillId="0" borderId="11" xfId="0" applyFont="1" applyBorder="1" applyAlignment="1">
      <alignment vertical="top"/>
    </xf>
    <xf numFmtId="0" fontId="9" fillId="0" borderId="14" xfId="0" applyFont="1" applyBorder="1" applyAlignment="1">
      <alignment vertical="center"/>
    </xf>
    <xf numFmtId="0" fontId="9" fillId="0" borderId="0" xfId="0" applyFont="1" applyBorder="1" applyAlignment="1">
      <alignment vertical="center"/>
    </xf>
    <xf numFmtId="0" fontId="9" fillId="0" borderId="11" xfId="0" applyFont="1" applyBorder="1" applyAlignment="1">
      <alignment vertical="center"/>
    </xf>
    <xf numFmtId="0" fontId="10" fillId="0" borderId="12" xfId="0" applyFont="1" applyBorder="1" applyAlignment="1">
      <alignment horizontal="center" vertical="top"/>
    </xf>
    <xf numFmtId="0" fontId="10" fillId="0" borderId="13" xfId="0" applyFont="1" applyBorder="1" applyAlignment="1">
      <alignment horizontal="center" vertical="top"/>
    </xf>
    <xf numFmtId="0" fontId="10" fillId="0" borderId="8" xfId="0" applyFont="1" applyBorder="1" applyAlignment="1">
      <alignment horizontal="center" vertical="top"/>
    </xf>
    <xf numFmtId="0" fontId="11" fillId="41" borderId="10" xfId="0" applyFont="1" applyFill="1" applyBorder="1" applyAlignment="1">
      <alignment horizontal="center" vertical="center" wrapText="1"/>
    </xf>
    <xf numFmtId="0" fontId="10" fillId="0" borderId="15" xfId="0" applyFont="1" applyBorder="1" applyAlignment="1">
      <alignment horizontal="center" vertical="top"/>
    </xf>
    <xf numFmtId="0" fontId="10" fillId="0" borderId="6" xfId="0" applyFont="1" applyBorder="1" applyAlignment="1">
      <alignment horizontal="center" vertical="top"/>
    </xf>
    <xf numFmtId="0" fontId="10" fillId="0" borderId="9" xfId="0" applyFont="1" applyBorder="1" applyAlignment="1">
      <alignment horizontal="center" vertical="top"/>
    </xf>
    <xf numFmtId="0" fontId="6" fillId="0" borderId="0" xfId="0" applyFont="1" applyAlignment="1">
      <alignment horizontal="lef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9" fillId="42" borderId="6"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9" fillId="0" borderId="15" xfId="0" applyFont="1" applyBorder="1" applyAlignment="1">
      <alignment horizontal="left" vertical="center" wrapText="1"/>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9" fillId="0" borderId="14" xfId="0" applyFont="1" applyBorder="1" applyAlignment="1">
      <alignment vertical="center" wrapText="1"/>
    </xf>
    <xf numFmtId="0" fontId="9" fillId="0" borderId="0" xfId="0" applyFont="1" applyBorder="1" applyAlignment="1">
      <alignment vertical="center" wrapText="1"/>
    </xf>
    <xf numFmtId="0" fontId="9" fillId="0" borderId="11" xfId="0" applyFont="1" applyBorder="1" applyAlignment="1">
      <alignment vertical="center" wrapText="1"/>
    </xf>
    <xf numFmtId="0" fontId="9" fillId="0" borderId="15" xfId="0" applyFont="1" applyBorder="1" applyAlignment="1">
      <alignment vertical="center"/>
    </xf>
    <xf numFmtId="0" fontId="9" fillId="0" borderId="6" xfId="0" applyFont="1" applyBorder="1" applyAlignment="1">
      <alignment vertical="center"/>
    </xf>
    <xf numFmtId="0" fontId="9" fillId="0" borderId="9" xfId="0" applyFont="1" applyBorder="1" applyAlignment="1">
      <alignment vertical="center"/>
    </xf>
    <xf numFmtId="0" fontId="9" fillId="0" borderId="14" xfId="119" applyFont="1" applyBorder="1" applyAlignment="1">
      <alignment vertical="center" wrapText="1"/>
    </xf>
    <xf numFmtId="0" fontId="9" fillId="0" borderId="0" xfId="119" applyFont="1" applyBorder="1" applyAlignment="1">
      <alignment vertical="center" wrapText="1"/>
    </xf>
    <xf numFmtId="0" fontId="9" fillId="0" borderId="11" xfId="119" applyFont="1" applyBorder="1" applyAlignment="1">
      <alignment vertical="center" wrapText="1"/>
    </xf>
    <xf numFmtId="0" fontId="10" fillId="0" borderId="12" xfId="119" applyFont="1" applyBorder="1" applyAlignment="1">
      <alignment horizontal="center" vertical="top"/>
    </xf>
    <xf numFmtId="0" fontId="10" fillId="0" borderId="13" xfId="119" applyFont="1" applyBorder="1" applyAlignment="1">
      <alignment horizontal="center" vertical="top"/>
    </xf>
    <xf numFmtId="0" fontId="10" fillId="0" borderId="8" xfId="119" applyFont="1" applyBorder="1" applyAlignment="1">
      <alignment horizontal="center" vertical="top"/>
    </xf>
    <xf numFmtId="0" fontId="9" fillId="0" borderId="14" xfId="119" applyFont="1" applyBorder="1" applyAlignment="1">
      <alignment vertical="center"/>
    </xf>
    <xf numFmtId="0" fontId="9" fillId="0" borderId="0" xfId="119" applyFont="1" applyBorder="1" applyAlignment="1">
      <alignment vertical="center"/>
    </xf>
    <xf numFmtId="0" fontId="9" fillId="0" borderId="11" xfId="119" applyFont="1" applyBorder="1" applyAlignment="1">
      <alignment vertical="center"/>
    </xf>
    <xf numFmtId="0" fontId="9" fillId="42" borderId="14" xfId="119" applyFont="1" applyFill="1" applyBorder="1" applyAlignment="1">
      <alignment vertical="center" wrapText="1"/>
    </xf>
    <xf numFmtId="0" fontId="9" fillId="42" borderId="0" xfId="119" applyFont="1" applyFill="1" applyBorder="1" applyAlignment="1">
      <alignment vertical="center" wrapText="1"/>
    </xf>
    <xf numFmtId="0" fontId="9" fillId="42" borderId="11" xfId="119" applyFont="1" applyFill="1" applyBorder="1" applyAlignment="1">
      <alignment vertical="center" wrapText="1"/>
    </xf>
    <xf numFmtId="0" fontId="9" fillId="0" borderId="12" xfId="0" applyFont="1" applyBorder="1" applyAlignment="1">
      <alignment vertical="center"/>
    </xf>
    <xf numFmtId="0" fontId="9" fillId="0" borderId="13" xfId="0" applyFont="1" applyBorder="1" applyAlignment="1">
      <alignment vertical="center"/>
    </xf>
    <xf numFmtId="0" fontId="9" fillId="0" borderId="8" xfId="0" applyFont="1" applyBorder="1" applyAlignment="1">
      <alignment vertical="center"/>
    </xf>
    <xf numFmtId="0" fontId="8" fillId="0" borderId="6" xfId="0" applyFont="1" applyBorder="1" applyAlignment="1">
      <alignment horizontal="center"/>
    </xf>
    <xf numFmtId="0" fontId="9" fillId="42" borderId="12" xfId="0" applyFont="1" applyFill="1" applyBorder="1" applyAlignment="1">
      <alignment horizontal="left" vertical="center" wrapText="1"/>
    </xf>
    <xf numFmtId="0" fontId="9" fillId="42" borderId="13" xfId="0" applyFont="1" applyFill="1" applyBorder="1" applyAlignment="1">
      <alignment horizontal="left" vertical="center" wrapText="1"/>
    </xf>
    <xf numFmtId="0" fontId="9" fillId="42" borderId="8" xfId="0" applyFont="1" applyFill="1" applyBorder="1" applyAlignment="1">
      <alignment horizontal="left" vertical="center" wrapText="1"/>
    </xf>
    <xf numFmtId="0" fontId="20" fillId="41" borderId="5" xfId="0" applyFont="1" applyFill="1" applyBorder="1" applyAlignment="1">
      <alignment horizontal="center" vertical="center" wrapText="1"/>
    </xf>
    <xf numFmtId="0" fontId="9" fillId="0" borderId="5" xfId="116" applyFont="1" applyBorder="1" applyAlignment="1">
      <alignment horizontal="justify" vertical="center"/>
    </xf>
    <xf numFmtId="0" fontId="9" fillId="0" borderId="7" xfId="116" applyFont="1" applyBorder="1" applyAlignment="1">
      <alignment horizontal="justify" vertical="center"/>
    </xf>
    <xf numFmtId="0" fontId="9" fillId="0" borderId="10" xfId="116" applyFont="1" applyBorder="1" applyAlignment="1">
      <alignment horizontal="justify" vertical="center"/>
    </xf>
    <xf numFmtId="0" fontId="11" fillId="41" borderId="5" xfId="116" applyFont="1" applyFill="1" applyBorder="1" applyAlignment="1">
      <alignment horizontal="left" vertical="center" wrapText="1"/>
    </xf>
    <xf numFmtId="0" fontId="11" fillId="41" borderId="7" xfId="116" applyFont="1" applyFill="1" applyBorder="1" applyAlignment="1">
      <alignment horizontal="left" vertical="center" wrapText="1"/>
    </xf>
    <xf numFmtId="0" fontId="11" fillId="41" borderId="10" xfId="116" applyFont="1" applyFill="1" applyBorder="1" applyAlignment="1">
      <alignment horizontal="left" vertical="center" wrapText="1"/>
    </xf>
    <xf numFmtId="170" fontId="13" fillId="0" borderId="2" xfId="72" applyNumberFormat="1" applyFont="1" applyBorder="1" applyAlignment="1">
      <alignment horizontal="right" vertical="center"/>
    </xf>
    <xf numFmtId="170" fontId="13" fillId="0" borderId="1" xfId="72" applyNumberFormat="1" applyFont="1" applyBorder="1" applyAlignment="1">
      <alignment horizontal="right" vertical="center"/>
    </xf>
    <xf numFmtId="170" fontId="13" fillId="0" borderId="3" xfId="72" applyNumberFormat="1" applyFont="1" applyBorder="1" applyAlignment="1">
      <alignment horizontal="right" vertical="center"/>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8" fillId="41" borderId="5" xfId="0" applyFont="1" applyFill="1" applyBorder="1" applyAlignment="1">
      <alignment horizontal="center" vertical="center" wrapText="1"/>
    </xf>
    <xf numFmtId="0" fontId="0" fillId="41" borderId="7" xfId="0" applyFill="1" applyBorder="1"/>
    <xf numFmtId="0" fontId="0" fillId="41" borderId="10" xfId="0" applyFill="1" applyBorder="1"/>
    <xf numFmtId="0" fontId="11" fillId="0" borderId="2" xfId="0" quotePrefix="1" applyFont="1" applyBorder="1" applyAlignment="1">
      <alignment horizontal="center" vertical="top"/>
    </xf>
    <xf numFmtId="0" fontId="11" fillId="0" borderId="3" xfId="0" quotePrefix="1" applyFont="1" applyBorder="1" applyAlignment="1">
      <alignment horizontal="center" vertical="top"/>
    </xf>
    <xf numFmtId="0" fontId="11" fillId="41" borderId="1"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10" xfId="0" applyFont="1" applyBorder="1" applyAlignment="1">
      <alignment horizontal="center" vertical="center"/>
    </xf>
    <xf numFmtId="43" fontId="9" fillId="0" borderId="5" xfId="72" quotePrefix="1" applyFont="1" applyBorder="1" applyAlignment="1">
      <alignment horizontal="center" vertical="center"/>
    </xf>
    <xf numFmtId="43" fontId="9" fillId="0" borderId="10" xfId="72" quotePrefix="1" applyFont="1" applyBorder="1" applyAlignment="1">
      <alignment horizontal="center" vertical="center"/>
    </xf>
    <xf numFmtId="0" fontId="11" fillId="0" borderId="5" xfId="0" applyFont="1" applyBorder="1" applyAlignment="1">
      <alignment horizontal="center" vertical="center" wrapText="1"/>
    </xf>
    <xf numFmtId="43" fontId="9" fillId="0" borderId="15" xfId="72" quotePrefix="1" applyFont="1" applyBorder="1" applyAlignment="1">
      <alignment horizontal="center" vertical="center"/>
    </xf>
    <xf numFmtId="43" fontId="9" fillId="0" borderId="9" xfId="72" quotePrefix="1" applyFont="1" applyBorder="1" applyAlignment="1">
      <alignment horizontal="center" vertical="center"/>
    </xf>
    <xf numFmtId="0" fontId="10" fillId="0" borderId="0" xfId="0" applyFont="1" applyAlignment="1">
      <alignment horizontal="left" vertical="center"/>
    </xf>
    <xf numFmtId="0" fontId="7" fillId="41" borderId="5" xfId="117" applyFont="1" applyFill="1" applyBorder="1" applyAlignment="1">
      <alignment horizontal="center" vertical="center" wrapText="1"/>
    </xf>
    <xf numFmtId="0" fontId="7" fillId="41" borderId="7" xfId="117" applyFont="1" applyFill="1" applyBorder="1" applyAlignment="1">
      <alignment horizontal="center" vertical="center" wrapText="1"/>
    </xf>
    <xf numFmtId="0" fontId="7" fillId="41" borderId="10" xfId="117" applyFont="1" applyFill="1" applyBorder="1" applyAlignment="1">
      <alignment horizontal="center" vertical="center" wrapText="1"/>
    </xf>
    <xf numFmtId="0" fontId="11" fillId="41" borderId="5" xfId="117" applyFont="1" applyFill="1" applyBorder="1" applyAlignment="1">
      <alignment horizontal="center" vertical="center" wrapText="1"/>
    </xf>
    <xf numFmtId="0" fontId="11" fillId="41" borderId="7" xfId="117" applyFont="1" applyFill="1" applyBorder="1" applyAlignment="1">
      <alignment horizontal="center" vertical="center" wrapText="1"/>
    </xf>
    <xf numFmtId="0" fontId="11" fillId="41" borderId="10" xfId="117" applyFont="1" applyFill="1" applyBorder="1" applyAlignment="1">
      <alignment horizontal="center" vertical="center" wrapText="1"/>
    </xf>
    <xf numFmtId="0" fontId="11" fillId="0" borderId="5" xfId="117" applyFont="1" applyBorder="1" applyAlignment="1">
      <alignment horizontal="justify" vertical="center" wrapText="1"/>
    </xf>
    <xf numFmtId="0" fontId="11" fillId="0" borderId="10" xfId="117" applyFont="1" applyBorder="1" applyAlignment="1">
      <alignment horizontal="justify" vertical="center" wrapText="1"/>
    </xf>
    <xf numFmtId="0" fontId="11" fillId="0" borderId="5" xfId="117" applyFont="1" applyFill="1" applyBorder="1" applyAlignment="1">
      <alignment horizontal="justify" vertical="center"/>
    </xf>
    <xf numFmtId="0" fontId="11" fillId="0" borderId="7" xfId="117" applyFont="1" applyFill="1" applyBorder="1" applyAlignment="1">
      <alignment horizontal="justify" vertical="center"/>
    </xf>
    <xf numFmtId="0" fontId="11" fillId="0" borderId="10" xfId="117" applyFont="1" applyFill="1" applyBorder="1" applyAlignment="1">
      <alignment horizontal="justify" vertical="center"/>
    </xf>
    <xf numFmtId="0" fontId="13" fillId="0" borderId="7" xfId="117" applyFont="1" applyBorder="1" applyAlignment="1">
      <alignment horizontal="center"/>
    </xf>
    <xf numFmtId="0" fontId="13" fillId="0" borderId="10" xfId="117" applyFont="1" applyBorder="1"/>
    <xf numFmtId="0" fontId="8" fillId="41" borderId="2" xfId="155" applyFont="1" applyFill="1" applyBorder="1" applyAlignment="1">
      <alignment horizontal="center" vertical="center" wrapText="1"/>
    </xf>
    <xf numFmtId="0" fontId="8" fillId="41" borderId="3" xfId="155" applyFont="1" applyFill="1" applyBorder="1" applyAlignment="1">
      <alignment horizontal="center" vertical="center" wrapText="1"/>
    </xf>
    <xf numFmtId="0" fontId="13" fillId="41" borderId="7" xfId="0" applyFont="1" applyFill="1" applyBorder="1"/>
    <xf numFmtId="0" fontId="11" fillId="41" borderId="2" xfId="155" applyFont="1" applyFill="1" applyBorder="1" applyAlignment="1">
      <alignment horizontal="center" vertical="center" wrapText="1"/>
    </xf>
    <xf numFmtId="0" fontId="11" fillId="41" borderId="3" xfId="155" applyFont="1" applyFill="1" applyBorder="1" applyAlignment="1">
      <alignment horizontal="center" vertical="center" wrapText="1"/>
    </xf>
    <xf numFmtId="0" fontId="24" fillId="0" borderId="2" xfId="155" applyFont="1" applyBorder="1" applyAlignment="1">
      <alignment horizontal="center" vertical="center" wrapText="1"/>
    </xf>
    <xf numFmtId="0" fontId="24" fillId="0" borderId="3" xfId="155" applyFont="1" applyBorder="1" applyAlignment="1">
      <alignment horizontal="center" vertical="center" wrapText="1"/>
    </xf>
    <xf numFmtId="170" fontId="10" fillId="0" borderId="2" xfId="72" applyNumberFormat="1" applyFont="1" applyBorder="1" applyAlignment="1">
      <alignment horizontal="right" vertical="center"/>
    </xf>
    <xf numFmtId="170" fontId="10" fillId="0" borderId="3" xfId="72" applyNumberFormat="1" applyFont="1" applyBorder="1" applyAlignment="1">
      <alignment horizontal="right" vertical="center"/>
    </xf>
    <xf numFmtId="0" fontId="10" fillId="0" borderId="2" xfId="155" applyFont="1" applyBorder="1" applyAlignment="1">
      <alignment horizontal="left" vertical="center" wrapText="1"/>
    </xf>
    <xf numFmtId="0" fontId="10" fillId="0" borderId="3" xfId="155" applyFont="1" applyBorder="1" applyAlignment="1">
      <alignment horizontal="left" vertical="center" wrapText="1"/>
    </xf>
    <xf numFmtId="0" fontId="10" fillId="0" borderId="1" xfId="0" applyFont="1" applyBorder="1" applyAlignment="1">
      <alignment horizontal="left" vertical="center" wrapText="1"/>
    </xf>
    <xf numFmtId="3" fontId="10" fillId="0" borderId="4" xfId="0" applyNumberFormat="1" applyFont="1" applyFill="1" applyBorder="1" applyAlignment="1">
      <alignment horizontal="center" vertical="center"/>
    </xf>
    <xf numFmtId="4" fontId="10" fillId="0" borderId="4" xfId="0" applyNumberFormat="1" applyFont="1" applyFill="1" applyBorder="1" applyAlignment="1">
      <alignment horizontal="right" vertical="center"/>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4" xfId="0" applyFont="1" applyFill="1" applyBorder="1" applyAlignment="1">
      <alignment horizontal="left" vertical="center" wrapText="1"/>
    </xf>
    <xf numFmtId="3" fontId="10" fillId="0" borderId="3" xfId="0" applyNumberFormat="1" applyFont="1" applyFill="1" applyBorder="1" applyAlignment="1">
      <alignment horizontal="center" vertical="center"/>
    </xf>
    <xf numFmtId="0" fontId="10" fillId="0" borderId="9" xfId="0" applyFont="1" applyFill="1" applyBorder="1" applyAlignment="1">
      <alignment horizontal="left" vertical="center" wrapText="1"/>
    </xf>
    <xf numFmtId="3" fontId="10" fillId="0" borderId="3" xfId="0"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43" fontId="13" fillId="0" borderId="4" xfId="72" applyFont="1" applyFill="1" applyBorder="1" applyAlignment="1">
      <alignment horizontal="justify" vertical="center"/>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xf>
    <xf numFmtId="3" fontId="10" fillId="0" borderId="1" xfId="0" applyNumberFormat="1" applyFont="1" applyFill="1" applyBorder="1" applyAlignment="1">
      <alignment horizontal="center" vertical="center"/>
    </xf>
    <xf numFmtId="43" fontId="13" fillId="0" borderId="1" xfId="72" applyFont="1" applyFill="1" applyBorder="1" applyAlignment="1">
      <alignment horizontal="justify" vertical="center"/>
    </xf>
    <xf numFmtId="3" fontId="10" fillId="0" borderId="1" xfId="0" applyNumberFormat="1" applyFont="1" applyFill="1" applyBorder="1" applyAlignment="1">
      <alignment horizontal="center" vertical="center" wrapText="1"/>
    </xf>
    <xf numFmtId="4" fontId="13" fillId="42" borderId="3" xfId="0" applyNumberFormat="1" applyFont="1" applyFill="1" applyBorder="1" applyAlignment="1">
      <alignment horizontal="right" vertical="center"/>
    </xf>
  </cellXfs>
  <cellStyles count="182">
    <cellStyle name="20% - Énfasis1 2" xfId="1"/>
    <cellStyle name="20% - Énfasis1 3" xfId="2"/>
    <cellStyle name="20% - Énfasis2 2" xfId="3"/>
    <cellStyle name="20% - Énfasis2 3" xfId="4"/>
    <cellStyle name="20% - Énfasis3 2" xfId="5"/>
    <cellStyle name="20% - Énfasis3 3" xfId="6"/>
    <cellStyle name="20% - Énfasis4 2" xfId="7"/>
    <cellStyle name="20% - Énfasis4 3" xfId="8"/>
    <cellStyle name="20% - Énfasis5" xfId="9" builtinId="46" customBuiltin="1"/>
    <cellStyle name="20% - Énfasis5 2" xfId="10"/>
    <cellStyle name="20% - Énfasis5 3" xfId="11"/>
    <cellStyle name="20% - Énfasis6" xfId="12" builtinId="50" customBuiltin="1"/>
    <cellStyle name="20% - Énfasis6 2" xfId="13"/>
    <cellStyle name="20% - Énfasis6 3" xfId="14"/>
    <cellStyle name="40% - Énfasis1" xfId="15" builtinId="31" customBuiltin="1"/>
    <cellStyle name="40% - Énfasis1 2" xfId="16"/>
    <cellStyle name="40% - Énfasis1 3" xfId="17"/>
    <cellStyle name="40% - Énfasis2" xfId="18" builtinId="35" customBuiltin="1"/>
    <cellStyle name="40% - Énfasis2 2" xfId="19"/>
    <cellStyle name="40% - Énfasis2 3" xfId="20"/>
    <cellStyle name="40% - Énfasis3 2" xfId="21"/>
    <cellStyle name="40% - Énfasis3 3" xfId="22"/>
    <cellStyle name="40% - Énfasis4" xfId="23" builtinId="43" customBuiltin="1"/>
    <cellStyle name="40% - Énfasis4 2" xfId="24"/>
    <cellStyle name="40% - Énfasis4 3" xfId="25"/>
    <cellStyle name="40% - Énfasis5" xfId="26" builtinId="47" customBuiltin="1"/>
    <cellStyle name="40% - Énfasis5 2" xfId="27"/>
    <cellStyle name="40% - Énfasis5 3" xfId="28"/>
    <cellStyle name="40% - Énfasis6" xfId="29" builtinId="51" customBuiltin="1"/>
    <cellStyle name="40% - Énfasis6 2" xfId="30"/>
    <cellStyle name="40% - Énfasis6 3" xfId="31"/>
    <cellStyle name="60% - Énfasis1" xfId="32" builtinId="32" customBuiltin="1"/>
    <cellStyle name="60% - Énfasis1 2" xfId="33"/>
    <cellStyle name="60% - Énfasis2" xfId="34" builtinId="36" customBuiltin="1"/>
    <cellStyle name="60% - Énfasis2 2" xfId="35"/>
    <cellStyle name="60% - Énfasis3 2" xfId="36"/>
    <cellStyle name="60% - Énfasis3 3" xfId="37"/>
    <cellStyle name="60% - Énfasis4 2" xfId="38"/>
    <cellStyle name="60% - Énfasis4 3" xfId="39"/>
    <cellStyle name="60% - Énfasis5" xfId="40" builtinId="48" customBuiltin="1"/>
    <cellStyle name="60% - Énfasis5 2" xfId="41"/>
    <cellStyle name="60% - Énfasis6 2" xfId="42"/>
    <cellStyle name="60% - Énfasis6 3" xfId="43"/>
    <cellStyle name="Buena" xfId="44" builtinId="26" customBuiltin="1"/>
    <cellStyle name="Buena 2" xfId="45"/>
    <cellStyle name="Cálculo" xfId="46" builtinId="22" customBuiltin="1"/>
    <cellStyle name="Cálculo 2" xfId="47"/>
    <cellStyle name="Celda de comprobación" xfId="48" builtinId="23" customBuiltin="1"/>
    <cellStyle name="Celda de comprobación 2" xfId="49"/>
    <cellStyle name="Celda vinculada" xfId="50" builtinId="24" customBuiltin="1"/>
    <cellStyle name="Celda vinculada 2" xfId="51"/>
    <cellStyle name="Encabezado 4" xfId="52" builtinId="19" customBuiltin="1"/>
    <cellStyle name="Encabezado 4 2" xfId="53"/>
    <cellStyle name="Énfasis1" xfId="54" builtinId="29" customBuiltin="1"/>
    <cellStyle name="Énfasis1 2" xfId="55"/>
    <cellStyle name="Énfasis2" xfId="56" builtinId="33" customBuiltin="1"/>
    <cellStyle name="Énfasis2 2" xfId="57"/>
    <cellStyle name="Énfasis3" xfId="58" builtinId="37" customBuiltin="1"/>
    <cellStyle name="Énfasis3 2" xfId="59"/>
    <cellStyle name="Énfasis4" xfId="60" builtinId="41" customBuiltin="1"/>
    <cellStyle name="Énfasis4 2" xfId="61"/>
    <cellStyle name="Énfasis5" xfId="62" builtinId="45" customBuiltin="1"/>
    <cellStyle name="Énfasis5 2" xfId="63"/>
    <cellStyle name="Énfasis6" xfId="64" builtinId="49" customBuiltin="1"/>
    <cellStyle name="Énfasis6 2" xfId="65"/>
    <cellStyle name="Entrada" xfId="66" builtinId="20" customBuiltin="1"/>
    <cellStyle name="Entrada 2" xfId="67"/>
    <cellStyle name="Euro" xfId="68"/>
    <cellStyle name="Excel Built-in Normal" xfId="69"/>
    <cellStyle name="Incorrecto" xfId="70" builtinId="27" customBuiltin="1"/>
    <cellStyle name="Incorrecto 2" xfId="71"/>
    <cellStyle name="Millares" xfId="72" builtinId="3"/>
    <cellStyle name="Millares 2" xfId="73"/>
    <cellStyle name="Millares 2 2" xfId="74"/>
    <cellStyle name="Millares 2 2 2" xfId="75"/>
    <cellStyle name="Millares 2 3" xfId="76"/>
    <cellStyle name="Millares 2 3 2" xfId="77"/>
    <cellStyle name="Millares 2 4" xfId="78"/>
    <cellStyle name="Millares 3" xfId="79"/>
    <cellStyle name="Millares 3 2" xfId="80"/>
    <cellStyle name="Millares 3 2 2" xfId="81"/>
    <cellStyle name="Millares 3 3" xfId="82"/>
    <cellStyle name="Millares 3 4" xfId="83"/>
    <cellStyle name="Millares 3 5" xfId="84"/>
    <cellStyle name="Millares 4" xfId="85"/>
    <cellStyle name="Millares 4 2" xfId="86"/>
    <cellStyle name="Millares 4 3" xfId="87"/>
    <cellStyle name="Millares 5" xfId="88"/>
    <cellStyle name="Millares 5 2" xfId="89"/>
    <cellStyle name="Millares 5 3" xfId="90"/>
    <cellStyle name="Millares 6" xfId="91"/>
    <cellStyle name="Millares 6 2" xfId="92"/>
    <cellStyle name="Millares 7" xfId="93"/>
    <cellStyle name="Millares 7 2" xfId="94"/>
    <cellStyle name="Millares 8" xfId="95"/>
    <cellStyle name="Moneda" xfId="96" builtinId="4"/>
    <cellStyle name="Moneda 2" xfId="97"/>
    <cellStyle name="Moneda 2 2" xfId="98"/>
    <cellStyle name="Moneda 3" xfId="99"/>
    <cellStyle name="Neutral" xfId="100" builtinId="28" customBuiltin="1"/>
    <cellStyle name="Neutral 2" xfId="101"/>
    <cellStyle name="Normal" xfId="0" builtinId="0"/>
    <cellStyle name="Normal 10" xfId="102"/>
    <cellStyle name="Normal 10 2" xfId="103"/>
    <cellStyle name="Normal 10 3" xfId="104"/>
    <cellStyle name="Normal 11" xfId="105"/>
    <cellStyle name="Normal 12" xfId="106"/>
    <cellStyle name="Normal 12 2" xfId="107"/>
    <cellStyle name="Normal 13" xfId="108"/>
    <cellStyle name="Normal 13 2" xfId="109"/>
    <cellStyle name="Normal 14" xfId="110"/>
    <cellStyle name="Normal 15" xfId="111"/>
    <cellStyle name="Normal 16" xfId="112"/>
    <cellStyle name="Normal 17" xfId="113"/>
    <cellStyle name="Normal 17 2" xfId="114"/>
    <cellStyle name="Normal 18" xfId="115"/>
    <cellStyle name="Normal 2" xfId="116"/>
    <cellStyle name="Normal 2 2" xfId="117"/>
    <cellStyle name="Normal 2 2 2" xfId="118"/>
    <cellStyle name="Normal 2 2 2 2" xfId="119"/>
    <cellStyle name="Normal 2 2 3" xfId="120"/>
    <cellStyle name="Normal 2 3" xfId="121"/>
    <cellStyle name="Normal 2 3 2" xfId="122"/>
    <cellStyle name="Normal 2 4" xfId="123"/>
    <cellStyle name="Normal 2 5" xfId="124"/>
    <cellStyle name="Normal 2 6" xfId="125"/>
    <cellStyle name="Normal 2 7" xfId="126"/>
    <cellStyle name="Normal 2 8" xfId="127"/>
    <cellStyle name="Normal 2 9" xfId="128"/>
    <cellStyle name="Normal 2_APP-1" xfId="129"/>
    <cellStyle name="Normal 3" xfId="130"/>
    <cellStyle name="Normal 3 2" xfId="131"/>
    <cellStyle name="Normal 3 2 2" xfId="132"/>
    <cellStyle name="Normal 3 3" xfId="133"/>
    <cellStyle name="Normal 3 3 2" xfId="134"/>
    <cellStyle name="Normal 3 4" xfId="135"/>
    <cellStyle name="Normal 3 5" xfId="136"/>
    <cellStyle name="Normal 3 6" xfId="137"/>
    <cellStyle name="Normal 4" xfId="138"/>
    <cellStyle name="Normal 4 2" xfId="139"/>
    <cellStyle name="Normal 4 2 2" xfId="140"/>
    <cellStyle name="Normal 4 3" xfId="141"/>
    <cellStyle name="Normal 5" xfId="142"/>
    <cellStyle name="Normal 5 2" xfId="143"/>
    <cellStyle name="Normal 5 3" xfId="144"/>
    <cellStyle name="Normal 5 4" xfId="145"/>
    <cellStyle name="Normal 6" xfId="146"/>
    <cellStyle name="Normal 6 2" xfId="147"/>
    <cellStyle name="Normal 7" xfId="148"/>
    <cellStyle name="Normal 7 2" xfId="149"/>
    <cellStyle name="Normal 7 3" xfId="150"/>
    <cellStyle name="Normal 8" xfId="151"/>
    <cellStyle name="Normal 8 2" xfId="152"/>
    <cellStyle name="Normal 9" xfId="153"/>
    <cellStyle name="Normal 9 2" xfId="154"/>
    <cellStyle name="Normal_FORMATO IAIE IAT" xfId="155"/>
    <cellStyle name="Normal_Formatos E-M  2008 Benito Juárez" xfId="156"/>
    <cellStyle name="Notas 2" xfId="157"/>
    <cellStyle name="Notas 2 2" xfId="158"/>
    <cellStyle name="Notas 3" xfId="159"/>
    <cellStyle name="Porcentual" xfId="160" builtinId="5"/>
    <cellStyle name="Porcentual 2" xfId="161"/>
    <cellStyle name="Porcentual 2 2" xfId="162"/>
    <cellStyle name="Porcentual 2 2 2" xfId="163"/>
    <cellStyle name="Porcentual 2 3" xfId="164"/>
    <cellStyle name="Porcentual 3" xfId="165"/>
    <cellStyle name="Porcentual 4" xfId="166"/>
    <cellStyle name="Salida" xfId="167" builtinId="21" customBuiltin="1"/>
    <cellStyle name="Salida 2" xfId="168"/>
    <cellStyle name="Texto de advertencia" xfId="169" builtinId="11" customBuiltin="1"/>
    <cellStyle name="Texto de advertencia 2" xfId="170"/>
    <cellStyle name="Texto explicativo" xfId="171" builtinId="53" customBuiltin="1"/>
    <cellStyle name="Texto explicativo 2" xfId="172"/>
    <cellStyle name="Título 1 2" xfId="173"/>
    <cellStyle name="Título 2" xfId="174" builtinId="17" customBuiltin="1"/>
    <cellStyle name="Título 2 2" xfId="175"/>
    <cellStyle name="Título 3" xfId="176" builtinId="18" customBuiltin="1"/>
    <cellStyle name="Título 3 2" xfId="177"/>
    <cellStyle name="Título 4" xfId="178"/>
    <cellStyle name="Título 5" xfId="179"/>
    <cellStyle name="Total" xfId="180" builtinId="25" customBuiltin="1"/>
    <cellStyle name="Total 2" xfId="181"/>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3.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8"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6.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5.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166688</xdr:colOff>
      <xdr:row>8</xdr:row>
      <xdr:rowOff>0</xdr:rowOff>
    </xdr:from>
    <xdr:to>
      <xdr:col>4</xdr:col>
      <xdr:colOff>416720</xdr:colOff>
      <xdr:row>14</xdr:row>
      <xdr:rowOff>107156</xdr:rowOff>
    </xdr:to>
    <xdr:sp macro="" textlink="">
      <xdr:nvSpPr>
        <xdr:cNvPr id="2" name="1 Rectángulo"/>
        <xdr:cNvSpPr/>
      </xdr:nvSpPr>
      <xdr:spPr>
        <a:xfrm>
          <a:off x="2881313" y="2190750"/>
          <a:ext cx="3167063" cy="146446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169333</xdr:colOff>
      <xdr:row>9</xdr:row>
      <xdr:rowOff>21166</xdr:rowOff>
    </xdr:from>
    <xdr:to>
      <xdr:col>1</xdr:col>
      <xdr:colOff>3336396</xdr:colOff>
      <xdr:row>14</xdr:row>
      <xdr:rowOff>300301</xdr:rowOff>
    </xdr:to>
    <xdr:sp macro="" textlink="">
      <xdr:nvSpPr>
        <xdr:cNvPr id="2" name="1 Rectángulo"/>
        <xdr:cNvSpPr/>
      </xdr:nvSpPr>
      <xdr:spPr>
        <a:xfrm>
          <a:off x="2984500" y="1555749"/>
          <a:ext cx="3167063" cy="146446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drawing" Target="../drawings/drawing1.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drawing" Target="../drawings/drawing2.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51.v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4:M35"/>
  <sheetViews>
    <sheetView showGridLines="0" workbookViewId="0">
      <selection activeCell="B36" sqref="B36"/>
    </sheetView>
  </sheetViews>
  <sheetFormatPr baseColWidth="10" defaultRowHeight="13.5"/>
  <cols>
    <col min="1" max="3" width="11.42578125" style="1"/>
    <col min="4" max="4" width="13.140625" style="1" customWidth="1"/>
    <col min="5" max="5" width="14.140625" style="1" customWidth="1"/>
    <col min="6" max="6" width="4.85546875" style="1" customWidth="1"/>
    <col min="7" max="7" width="17.85546875" style="1" customWidth="1"/>
    <col min="8" max="10" width="11.42578125" style="1"/>
    <col min="11" max="11" width="14.85546875" style="1" customWidth="1"/>
    <col min="12" max="16384" width="11.42578125" style="1"/>
  </cols>
  <sheetData>
    <row r="14" spans="1:13" ht="13.15" customHeight="1">
      <c r="A14" s="411" t="s">
        <v>161</v>
      </c>
      <c r="B14" s="411"/>
      <c r="C14" s="411"/>
      <c r="D14" s="411"/>
      <c r="E14" s="411"/>
      <c r="F14" s="411"/>
      <c r="G14" s="411"/>
      <c r="H14" s="411"/>
      <c r="I14" s="411"/>
      <c r="J14" s="411"/>
      <c r="K14" s="411"/>
      <c r="L14" s="101"/>
      <c r="M14" s="101"/>
    </row>
    <row r="15" spans="1:13" ht="13.15" customHeight="1">
      <c r="A15" s="411"/>
      <c r="B15" s="411"/>
      <c r="C15" s="411"/>
      <c r="D15" s="411"/>
      <c r="E15" s="411"/>
      <c r="F15" s="411"/>
      <c r="G15" s="411"/>
      <c r="H15" s="411"/>
      <c r="I15" s="411"/>
      <c r="J15" s="411"/>
      <c r="K15" s="411"/>
      <c r="L15" s="101"/>
      <c r="M15" s="101"/>
    </row>
    <row r="16" spans="1:13" ht="13.15" customHeight="1">
      <c r="A16" s="411"/>
      <c r="B16" s="411"/>
      <c r="C16" s="411"/>
      <c r="D16" s="411"/>
      <c r="E16" s="411"/>
      <c r="F16" s="411"/>
      <c r="G16" s="411"/>
      <c r="H16" s="411"/>
      <c r="I16" s="411"/>
      <c r="J16" s="411"/>
      <c r="K16" s="411"/>
      <c r="L16" s="101"/>
      <c r="M16" s="101"/>
    </row>
    <row r="18" spans="1:13" ht="15" customHeight="1">
      <c r="A18" s="412" t="s">
        <v>153</v>
      </c>
      <c r="B18" s="412"/>
      <c r="C18" s="412"/>
      <c r="D18" s="412"/>
      <c r="E18" s="412"/>
      <c r="F18" s="412"/>
      <c r="G18" s="412"/>
      <c r="H18" s="412"/>
      <c r="I18" s="412"/>
      <c r="J18" s="412"/>
      <c r="K18" s="412"/>
      <c r="L18" s="101"/>
      <c r="M18" s="101"/>
    </row>
    <row r="19" spans="1:13" ht="15" customHeight="1">
      <c r="A19" s="412"/>
      <c r="B19" s="412"/>
      <c r="C19" s="412"/>
      <c r="D19" s="412"/>
      <c r="E19" s="412"/>
      <c r="F19" s="412"/>
      <c r="G19" s="412"/>
      <c r="H19" s="412"/>
      <c r="I19" s="412"/>
      <c r="J19" s="412"/>
      <c r="K19" s="412"/>
      <c r="L19" s="101"/>
      <c r="M19" s="101"/>
    </row>
    <row r="20" spans="1:13" ht="15" customHeight="1">
      <c r="A20" s="412"/>
      <c r="B20" s="412"/>
      <c r="C20" s="412"/>
      <c r="D20" s="412"/>
      <c r="E20" s="412"/>
      <c r="F20" s="412"/>
      <c r="G20" s="412"/>
      <c r="H20" s="412"/>
      <c r="I20" s="412"/>
      <c r="J20" s="412"/>
      <c r="K20" s="412"/>
      <c r="L20" s="101"/>
      <c r="M20" s="101"/>
    </row>
    <row r="21" spans="1:13" ht="15" customHeight="1">
      <c r="A21" s="412"/>
      <c r="B21" s="412"/>
      <c r="C21" s="412"/>
      <c r="D21" s="412"/>
      <c r="E21" s="412"/>
      <c r="F21" s="412"/>
      <c r="G21" s="412"/>
      <c r="H21" s="412"/>
      <c r="I21" s="412"/>
      <c r="J21" s="412"/>
      <c r="K21" s="412"/>
      <c r="L21" s="101"/>
      <c r="M21" s="101"/>
    </row>
    <row r="22" spans="1:13" ht="13.15" customHeight="1">
      <c r="A22" s="101"/>
      <c r="B22" s="101"/>
      <c r="C22" s="101"/>
      <c r="D22" s="101"/>
      <c r="E22" s="101"/>
      <c r="F22" s="101"/>
      <c r="G22" s="101"/>
      <c r="H22" s="101"/>
      <c r="I22" s="101"/>
      <c r="J22" s="101"/>
      <c r="K22" s="101"/>
      <c r="L22" s="101"/>
      <c r="M22" s="101"/>
    </row>
    <row r="23" spans="1:13" ht="13.15" customHeight="1">
      <c r="A23" s="101"/>
      <c r="B23" s="101"/>
      <c r="C23" s="101"/>
      <c r="D23" s="101"/>
      <c r="E23" s="101"/>
      <c r="F23" s="101"/>
      <c r="G23" s="101"/>
      <c r="H23" s="101"/>
      <c r="I23" s="101"/>
      <c r="J23" s="101"/>
      <c r="K23" s="101"/>
      <c r="L23" s="101"/>
      <c r="M23" s="101"/>
    </row>
    <row r="33" spans="1:13" s="105" customFormat="1" ht="16.5">
      <c r="A33" s="84" t="s">
        <v>164</v>
      </c>
      <c r="B33" s="84"/>
      <c r="C33" s="84"/>
      <c r="D33" s="102"/>
      <c r="E33" s="102"/>
      <c r="F33" s="103"/>
      <c r="G33" s="103" t="s">
        <v>163</v>
      </c>
      <c r="H33" s="84"/>
      <c r="I33" s="84"/>
      <c r="J33" s="84"/>
      <c r="K33" s="104"/>
      <c r="L33" s="104"/>
    </row>
    <row r="34" spans="1:13" s="105" customFormat="1" ht="19.899999999999999" customHeight="1">
      <c r="B34" s="413" t="s">
        <v>940</v>
      </c>
      <c r="C34" s="413"/>
      <c r="D34" s="413"/>
      <c r="E34" s="413"/>
      <c r="F34" s="106"/>
      <c r="H34" s="413" t="s">
        <v>941</v>
      </c>
      <c r="I34" s="413"/>
      <c r="J34" s="413"/>
      <c r="K34" s="413"/>
      <c r="L34" s="106"/>
      <c r="M34" s="106"/>
    </row>
    <row r="35" spans="1:13" ht="16.5">
      <c r="B35" s="414" t="s">
        <v>162</v>
      </c>
      <c r="C35" s="414"/>
      <c r="D35" s="414"/>
      <c r="E35" s="414"/>
      <c r="H35" s="414" t="s">
        <v>939</v>
      </c>
      <c r="I35" s="414"/>
      <c r="J35" s="414"/>
      <c r="K35" s="414"/>
    </row>
  </sheetData>
  <mergeCells count="6">
    <mergeCell ref="A14:K16"/>
    <mergeCell ref="A18:K21"/>
    <mergeCell ref="B34:E34"/>
    <mergeCell ref="B35:E35"/>
    <mergeCell ref="H34:K34"/>
    <mergeCell ref="H35:K35"/>
  </mergeCells>
  <printOptions horizontalCentered="1"/>
  <pageMargins left="0.59055118110236227" right="0.59055118110236227" top="0.35433070866141736" bottom="0.35433070866141736" header="0.19685039370078741" footer="0.19685039370078741"/>
  <pageSetup scale="95" orientation="landscape" r:id="rId1"/>
  <headerFooter scaleWithDoc="0">
    <oddHeader>&amp;C&amp;G</oddHeader>
    <oddFooter xml:space="preserve">&amp;C&amp;G&amp;R
</oddFooter>
  </headerFooter>
  <legacyDrawingHF r:id="rId2"/>
</worksheet>
</file>

<file path=xl/worksheets/sheet10.xml><?xml version="1.0" encoding="utf-8"?>
<worksheet xmlns="http://schemas.openxmlformats.org/spreadsheetml/2006/main" xmlns:r="http://schemas.openxmlformats.org/officeDocument/2006/relationships">
  <dimension ref="A1:U18"/>
  <sheetViews>
    <sheetView showGridLines="0" topLeftCell="A7" zoomScale="90" zoomScaleNormal="90" zoomScaleSheetLayoutView="70" workbookViewId="0">
      <selection activeCell="K13" sqref="K13"/>
    </sheetView>
  </sheetViews>
  <sheetFormatPr baseColWidth="10" defaultRowHeight="13.5"/>
  <cols>
    <col min="1" max="1" width="3.85546875" style="40" customWidth="1"/>
    <col min="2" max="4" width="3.140625" style="40" customWidth="1"/>
    <col min="5" max="5" width="5.85546875" style="40" customWidth="1"/>
    <col min="6" max="6" width="28.140625" style="40" customWidth="1"/>
    <col min="7" max="7" width="10.42578125" style="40" customWidth="1"/>
    <col min="8" max="8" width="11.28515625" style="40" customWidth="1"/>
    <col min="9" max="9" width="11.85546875" style="40" customWidth="1"/>
    <col min="10" max="10" width="11.140625" style="40" customWidth="1"/>
    <col min="11" max="12" width="6.7109375" style="40" customWidth="1"/>
    <col min="13" max="13" width="10.85546875" style="40" customWidth="1"/>
    <col min="14" max="15" width="16.5703125" style="40" customWidth="1"/>
    <col min="16" max="16" width="17.85546875" style="40" customWidth="1"/>
    <col min="17" max="17" width="16.855468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4" t="s">
        <v>649</v>
      </c>
      <c r="B2" s="475"/>
      <c r="C2" s="475"/>
      <c r="D2" s="475"/>
      <c r="E2" s="475"/>
      <c r="F2" s="475"/>
      <c r="G2" s="475"/>
      <c r="H2" s="475"/>
      <c r="I2" s="475"/>
      <c r="J2" s="475"/>
      <c r="K2" s="475"/>
      <c r="L2" s="475"/>
      <c r="M2" s="475"/>
      <c r="N2" s="475"/>
      <c r="O2" s="475"/>
      <c r="P2" s="475"/>
      <c r="Q2" s="475"/>
      <c r="R2" s="475"/>
      <c r="S2" s="475"/>
      <c r="T2" s="475"/>
      <c r="U2" s="476"/>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47.25" customHeight="1">
      <c r="A9" s="256">
        <v>1</v>
      </c>
      <c r="B9" s="278"/>
      <c r="C9" s="278"/>
      <c r="D9" s="278"/>
      <c r="E9" s="278"/>
      <c r="F9" s="161" t="s">
        <v>634</v>
      </c>
      <c r="G9" s="255"/>
      <c r="H9" s="255"/>
      <c r="I9" s="255"/>
      <c r="J9" s="255"/>
      <c r="K9" s="255"/>
      <c r="L9" s="255"/>
      <c r="M9" s="210">
        <v>0</v>
      </c>
      <c r="N9" s="211">
        <v>4351600</v>
      </c>
      <c r="O9" s="210">
        <v>1056344.6599999999</v>
      </c>
      <c r="P9" s="210">
        <v>1056344.6599999999</v>
      </c>
      <c r="Q9" s="210">
        <v>1056344.6599999999</v>
      </c>
      <c r="R9" s="255"/>
      <c r="S9" s="255"/>
      <c r="T9" s="255"/>
      <c r="U9" s="255"/>
    </row>
    <row r="10" spans="1:21" s="88" customFormat="1" ht="36.75" customHeight="1">
      <c r="A10" s="252"/>
      <c r="B10" s="256">
        <v>2</v>
      </c>
      <c r="C10" s="256"/>
      <c r="D10" s="256"/>
      <c r="E10" s="256"/>
      <c r="F10" s="161" t="s">
        <v>629</v>
      </c>
      <c r="G10" s="252"/>
      <c r="H10" s="252"/>
      <c r="I10" s="251"/>
      <c r="J10" s="251"/>
      <c r="K10" s="251"/>
      <c r="L10" s="251"/>
      <c r="M10" s="210">
        <v>0</v>
      </c>
      <c r="N10" s="211">
        <v>4351600</v>
      </c>
      <c r="O10" s="210">
        <v>1056344.6599999999</v>
      </c>
      <c r="P10" s="210">
        <v>1056344.6599999999</v>
      </c>
      <c r="Q10" s="210">
        <v>1056344.6599999999</v>
      </c>
      <c r="R10" s="250"/>
      <c r="S10" s="250"/>
      <c r="T10" s="252"/>
      <c r="U10" s="249"/>
    </row>
    <row r="11" spans="1:21" s="88" customFormat="1" ht="36" customHeight="1">
      <c r="A11" s="252"/>
      <c r="B11" s="256"/>
      <c r="C11" s="256">
        <v>5</v>
      </c>
      <c r="D11" s="256"/>
      <c r="E11" s="256"/>
      <c r="F11" s="161" t="s">
        <v>635</v>
      </c>
      <c r="G11" s="252"/>
      <c r="H11" s="252"/>
      <c r="I11" s="251"/>
      <c r="J11" s="251"/>
      <c r="K11" s="251"/>
      <c r="L11" s="251"/>
      <c r="M11" s="210">
        <v>0</v>
      </c>
      <c r="N11" s="211">
        <v>4351600</v>
      </c>
      <c r="O11" s="210">
        <v>1056344.6599999999</v>
      </c>
      <c r="P11" s="210">
        <v>1056344.6599999999</v>
      </c>
      <c r="Q11" s="210">
        <v>1056344.6599999999</v>
      </c>
      <c r="R11" s="250"/>
      <c r="S11" s="250"/>
      <c r="T11" s="252"/>
      <c r="U11" s="249"/>
    </row>
    <row r="12" spans="1:21" s="88" customFormat="1" ht="29.25" customHeight="1">
      <c r="A12" s="252"/>
      <c r="B12" s="256"/>
      <c r="C12" s="256"/>
      <c r="D12" s="256">
        <v>1</v>
      </c>
      <c r="E12" s="256"/>
      <c r="F12" s="161" t="s">
        <v>636</v>
      </c>
      <c r="G12" s="252"/>
      <c r="H12" s="252"/>
      <c r="I12" s="251"/>
      <c r="J12" s="251"/>
      <c r="K12" s="251"/>
      <c r="L12" s="251"/>
      <c r="M12" s="210">
        <v>0</v>
      </c>
      <c r="N12" s="211">
        <v>4351600</v>
      </c>
      <c r="O12" s="210">
        <v>1056344.6599999999</v>
      </c>
      <c r="P12" s="210">
        <v>1056344.6599999999</v>
      </c>
      <c r="Q12" s="210">
        <v>1056344.6599999999</v>
      </c>
      <c r="R12" s="250"/>
      <c r="S12" s="250"/>
      <c r="T12" s="252"/>
      <c r="U12" s="249"/>
    </row>
    <row r="13" spans="1:21" s="88" customFormat="1" ht="83.25" customHeight="1">
      <c r="A13" s="252"/>
      <c r="B13" s="256"/>
      <c r="C13" s="256"/>
      <c r="D13" s="256"/>
      <c r="E13" s="256">
        <v>218</v>
      </c>
      <c r="F13" s="161" t="s">
        <v>637</v>
      </c>
      <c r="G13" s="185" t="s">
        <v>633</v>
      </c>
      <c r="H13" s="248">
        <v>26</v>
      </c>
      <c r="I13" s="248">
        <v>90</v>
      </c>
      <c r="J13" s="248">
        <v>90</v>
      </c>
      <c r="K13" s="247">
        <v>3.5000000000000003E-2</v>
      </c>
      <c r="L13" s="247">
        <v>0</v>
      </c>
      <c r="M13" s="210">
        <v>0</v>
      </c>
      <c r="N13" s="211">
        <v>4351600</v>
      </c>
      <c r="O13" s="210">
        <v>1056344.6599999999</v>
      </c>
      <c r="P13" s="210">
        <v>1056344.6599999999</v>
      </c>
      <c r="Q13" s="210">
        <v>1056344.6599999999</v>
      </c>
      <c r="R13" s="247">
        <v>0</v>
      </c>
      <c r="S13" s="247">
        <f>+O13/N13</f>
        <v>0.24274856604467321</v>
      </c>
      <c r="T13" s="247">
        <v>0</v>
      </c>
      <c r="U13" s="247">
        <f>+P13/N13</f>
        <v>0.24274856604467321</v>
      </c>
    </row>
    <row r="14" spans="1:21" s="88" customFormat="1" ht="15" customHeight="1">
      <c r="A14" s="266"/>
      <c r="B14" s="266"/>
      <c r="C14" s="266"/>
      <c r="D14" s="266"/>
      <c r="E14" s="266"/>
      <c r="F14" s="266"/>
      <c r="G14" s="266"/>
      <c r="H14" s="266"/>
      <c r="I14" s="265"/>
      <c r="J14" s="265"/>
      <c r="K14" s="265"/>
      <c r="L14" s="265"/>
      <c r="M14" s="263"/>
      <c r="N14" s="262"/>
      <c r="O14" s="262"/>
      <c r="P14" s="262"/>
      <c r="Q14" s="262"/>
      <c r="R14" s="240"/>
      <c r="S14" s="240"/>
      <c r="T14" s="266"/>
      <c r="U14" s="239"/>
    </row>
    <row r="15" spans="1:21" s="88" customFormat="1" ht="15" customHeight="1">
      <c r="A15" s="266"/>
      <c r="B15" s="266"/>
      <c r="C15" s="266"/>
      <c r="D15" s="266"/>
      <c r="E15" s="266"/>
      <c r="F15" s="261" t="s">
        <v>119</v>
      </c>
      <c r="G15" s="266"/>
      <c r="H15" s="266"/>
      <c r="I15" s="265"/>
      <c r="J15" s="265"/>
      <c r="K15" s="265"/>
      <c r="L15" s="265"/>
      <c r="M15" s="210">
        <f>+M9</f>
        <v>0</v>
      </c>
      <c r="N15" s="211">
        <f>+N9</f>
        <v>4351600</v>
      </c>
      <c r="O15" s="211">
        <f>+O9</f>
        <v>1056344.6599999999</v>
      </c>
      <c r="P15" s="211">
        <f>+P9</f>
        <v>1056344.6599999999</v>
      </c>
      <c r="Q15" s="211">
        <f>+Q9</f>
        <v>1056344.6599999999</v>
      </c>
      <c r="R15" s="240"/>
      <c r="S15" s="240"/>
      <c r="T15" s="266"/>
      <c r="U15" s="239"/>
    </row>
    <row r="16" spans="1:21" s="88" customFormat="1" ht="15" customHeight="1">
      <c r="A16" s="260"/>
      <c r="B16" s="260"/>
      <c r="C16" s="260"/>
      <c r="D16" s="260"/>
      <c r="E16" s="260"/>
      <c r="F16" s="260"/>
      <c r="G16" s="260"/>
      <c r="H16" s="260"/>
      <c r="I16" s="259"/>
      <c r="J16" s="259"/>
      <c r="K16" s="259"/>
      <c r="L16" s="259"/>
      <c r="M16" s="259"/>
      <c r="N16" s="258"/>
      <c r="O16" s="258"/>
      <c r="P16" s="258"/>
      <c r="Q16" s="258"/>
      <c r="R16" s="258"/>
      <c r="S16" s="258"/>
      <c r="T16" s="260"/>
      <c r="U16" s="226"/>
    </row>
    <row r="18" spans="1:1">
      <c r="A18" s="40" t="s">
        <v>666</v>
      </c>
    </row>
  </sheetData>
  <mergeCells count="15">
    <mergeCell ref="A1:U1"/>
    <mergeCell ref="A2:U2"/>
    <mergeCell ref="A4:U4"/>
    <mergeCell ref="A5:U5"/>
    <mergeCell ref="A6:A8"/>
    <mergeCell ref="G6:G8"/>
    <mergeCell ref="H7:J7"/>
    <mergeCell ref="K7:L7"/>
    <mergeCell ref="M7:Q7"/>
    <mergeCell ref="R7:U7"/>
    <mergeCell ref="B6:B8"/>
    <mergeCell ref="C6:C8"/>
    <mergeCell ref="D6:D8"/>
    <mergeCell ref="E6:E8"/>
    <mergeCell ref="F6:F8"/>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dimension ref="A1:U18"/>
  <sheetViews>
    <sheetView showGridLines="0" zoomScale="90" zoomScaleNormal="90" zoomScaleSheetLayoutView="70" workbookViewId="0">
      <selection activeCell="K13" sqref="K13"/>
    </sheetView>
  </sheetViews>
  <sheetFormatPr baseColWidth="10" defaultRowHeight="13.5"/>
  <cols>
    <col min="1" max="1" width="3.85546875" style="40" customWidth="1"/>
    <col min="2" max="4" width="3.140625" style="40" customWidth="1"/>
    <col min="5" max="5" width="5.85546875" style="40" customWidth="1"/>
    <col min="6" max="6" width="28.140625" style="40" customWidth="1"/>
    <col min="7" max="7" width="10.42578125" style="40" customWidth="1"/>
    <col min="8" max="8" width="11.28515625" style="40" customWidth="1"/>
    <col min="9" max="9" width="11.85546875" style="40" customWidth="1"/>
    <col min="10" max="10" width="11.140625" style="40" customWidth="1"/>
    <col min="11" max="12" width="6.7109375" style="40" customWidth="1"/>
    <col min="13" max="13" width="10.85546875" style="40" customWidth="1"/>
    <col min="14" max="15" width="16.5703125" style="40" customWidth="1"/>
    <col min="16" max="16" width="17.85546875" style="40" customWidth="1"/>
    <col min="17" max="17" width="16.855468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4" t="s">
        <v>989</v>
      </c>
      <c r="B2" s="475"/>
      <c r="C2" s="475"/>
      <c r="D2" s="475"/>
      <c r="E2" s="475"/>
      <c r="F2" s="475"/>
      <c r="G2" s="475"/>
      <c r="H2" s="475"/>
      <c r="I2" s="475"/>
      <c r="J2" s="475"/>
      <c r="K2" s="475"/>
      <c r="L2" s="475"/>
      <c r="M2" s="475"/>
      <c r="N2" s="475"/>
      <c r="O2" s="475"/>
      <c r="P2" s="475"/>
      <c r="Q2" s="475"/>
      <c r="R2" s="475"/>
      <c r="S2" s="475"/>
      <c r="T2" s="475"/>
      <c r="U2" s="476"/>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47.25" customHeight="1">
      <c r="A9" s="256">
        <v>4</v>
      </c>
      <c r="B9" s="278"/>
      <c r="C9" s="278"/>
      <c r="D9" s="278"/>
      <c r="E9" s="278"/>
      <c r="F9" s="161" t="s">
        <v>628</v>
      </c>
      <c r="G9" s="255"/>
      <c r="H9" s="255"/>
      <c r="I9" s="255"/>
      <c r="J9" s="255"/>
      <c r="K9" s="255"/>
      <c r="L9" s="255"/>
      <c r="M9" s="210">
        <v>0</v>
      </c>
      <c r="N9" s="211">
        <f t="shared" ref="N9:N11" si="0">N10</f>
        <v>9890000</v>
      </c>
      <c r="O9" s="210">
        <f t="shared" ref="O9:O11" si="1">O10</f>
        <v>2343591.63</v>
      </c>
      <c r="P9" s="210">
        <f t="shared" ref="P9:P11" si="2">P10</f>
        <v>2343591.63</v>
      </c>
      <c r="Q9" s="210">
        <f t="shared" ref="Q9:Q11" si="3">Q10</f>
        <v>2343591.63</v>
      </c>
      <c r="R9" s="255"/>
      <c r="S9" s="255"/>
      <c r="T9" s="255"/>
      <c r="U9" s="255"/>
    </row>
    <row r="10" spans="1:21" s="88" customFormat="1" ht="36.75" customHeight="1">
      <c r="A10" s="252"/>
      <c r="B10" s="256">
        <v>2</v>
      </c>
      <c r="C10" s="256"/>
      <c r="D10" s="256"/>
      <c r="E10" s="256"/>
      <c r="F10" s="161" t="s">
        <v>629</v>
      </c>
      <c r="G10" s="252"/>
      <c r="H10" s="252"/>
      <c r="I10" s="251"/>
      <c r="J10" s="251"/>
      <c r="K10" s="251"/>
      <c r="L10" s="251"/>
      <c r="M10" s="210">
        <v>0</v>
      </c>
      <c r="N10" s="211">
        <f t="shared" si="0"/>
        <v>9890000</v>
      </c>
      <c r="O10" s="210">
        <f t="shared" si="1"/>
        <v>2343591.63</v>
      </c>
      <c r="P10" s="210">
        <f t="shared" si="2"/>
        <v>2343591.63</v>
      </c>
      <c r="Q10" s="210">
        <f t="shared" si="3"/>
        <v>2343591.63</v>
      </c>
      <c r="R10" s="250"/>
      <c r="S10" s="250"/>
      <c r="T10" s="252"/>
      <c r="U10" s="249"/>
    </row>
    <row r="11" spans="1:21" s="88" customFormat="1" ht="36" customHeight="1">
      <c r="A11" s="252"/>
      <c r="B11" s="256"/>
      <c r="C11" s="256">
        <v>2</v>
      </c>
      <c r="D11" s="256"/>
      <c r="E11" s="256"/>
      <c r="F11" s="161" t="s">
        <v>630</v>
      </c>
      <c r="G11" s="252"/>
      <c r="H11" s="252"/>
      <c r="I11" s="251"/>
      <c r="J11" s="251"/>
      <c r="K11" s="251"/>
      <c r="L11" s="251"/>
      <c r="M11" s="210">
        <v>0</v>
      </c>
      <c r="N11" s="211">
        <f t="shared" si="0"/>
        <v>9890000</v>
      </c>
      <c r="O11" s="210">
        <f t="shared" si="1"/>
        <v>2343591.63</v>
      </c>
      <c r="P11" s="210">
        <f t="shared" si="2"/>
        <v>2343591.63</v>
      </c>
      <c r="Q11" s="210">
        <f t="shared" si="3"/>
        <v>2343591.63</v>
      </c>
      <c r="R11" s="250"/>
      <c r="S11" s="250"/>
      <c r="T11" s="252"/>
      <c r="U11" s="249"/>
    </row>
    <row r="12" spans="1:21" s="88" customFormat="1" ht="29.25" customHeight="1">
      <c r="A12" s="252"/>
      <c r="B12" s="256"/>
      <c r="C12" s="256"/>
      <c r="D12" s="256">
        <v>1</v>
      </c>
      <c r="E12" s="256"/>
      <c r="F12" s="161" t="s">
        <v>631</v>
      </c>
      <c r="G12" s="252"/>
      <c r="H12" s="252"/>
      <c r="I12" s="251"/>
      <c r="J12" s="251"/>
      <c r="K12" s="251"/>
      <c r="L12" s="251"/>
      <c r="M12" s="210">
        <v>0</v>
      </c>
      <c r="N12" s="211">
        <f>N13</f>
        <v>9890000</v>
      </c>
      <c r="O12" s="210">
        <f>O13</f>
        <v>2343591.63</v>
      </c>
      <c r="P12" s="210">
        <f>P13</f>
        <v>2343591.63</v>
      </c>
      <c r="Q12" s="210">
        <f>Q13</f>
        <v>2343591.63</v>
      </c>
      <c r="R12" s="250"/>
      <c r="S12" s="250"/>
      <c r="T12" s="252"/>
      <c r="U12" s="249"/>
    </row>
    <row r="13" spans="1:21" s="88" customFormat="1" ht="83.25" customHeight="1">
      <c r="A13" s="252"/>
      <c r="B13" s="256"/>
      <c r="C13" s="256"/>
      <c r="D13" s="256"/>
      <c r="E13" s="256">
        <v>218</v>
      </c>
      <c r="F13" s="161" t="s">
        <v>664</v>
      </c>
      <c r="G13" s="185" t="s">
        <v>990</v>
      </c>
      <c r="H13" s="215">
        <v>55600</v>
      </c>
      <c r="I13" s="241">
        <v>135029</v>
      </c>
      <c r="J13" s="241">
        <v>35035</v>
      </c>
      <c r="K13" s="272">
        <f>+J13/H13</f>
        <v>0.6301258992805755</v>
      </c>
      <c r="L13" s="247">
        <f>+K13/I13</f>
        <v>4.666596799802824E-6</v>
      </c>
      <c r="M13" s="210">
        <v>0</v>
      </c>
      <c r="N13" s="211">
        <v>9890000</v>
      </c>
      <c r="O13" s="210">
        <v>2343591.63</v>
      </c>
      <c r="P13" s="210">
        <v>2343591.63</v>
      </c>
      <c r="Q13" s="210">
        <v>2343591.63</v>
      </c>
      <c r="R13" s="247">
        <v>0</v>
      </c>
      <c r="S13" s="247">
        <f>+O13/N13</f>
        <v>0.23696578665318502</v>
      </c>
      <c r="T13" s="247">
        <v>0</v>
      </c>
      <c r="U13" s="247">
        <f>+P13/N13</f>
        <v>0.23696578665318502</v>
      </c>
    </row>
    <row r="14" spans="1:21" s="88" customFormat="1" ht="15" customHeight="1">
      <c r="A14" s="266"/>
      <c r="B14" s="266"/>
      <c r="C14" s="266"/>
      <c r="D14" s="266"/>
      <c r="E14" s="266"/>
      <c r="F14" s="266"/>
      <c r="G14" s="266"/>
      <c r="H14" s="266"/>
      <c r="I14" s="265"/>
      <c r="J14" s="265"/>
      <c r="K14" s="265"/>
      <c r="L14" s="265"/>
      <c r="M14" s="263"/>
      <c r="N14" s="262"/>
      <c r="O14" s="262"/>
      <c r="P14" s="262"/>
      <c r="Q14" s="262"/>
      <c r="R14" s="240"/>
      <c r="S14" s="240"/>
      <c r="T14" s="266"/>
      <c r="U14" s="239"/>
    </row>
    <row r="15" spans="1:21" s="88" customFormat="1" ht="15" customHeight="1">
      <c r="A15" s="266"/>
      <c r="B15" s="266"/>
      <c r="C15" s="266"/>
      <c r="D15" s="266"/>
      <c r="E15" s="266"/>
      <c r="F15" s="261" t="s">
        <v>119</v>
      </c>
      <c r="G15" s="266"/>
      <c r="H15" s="266"/>
      <c r="I15" s="265"/>
      <c r="J15" s="265"/>
      <c r="K15" s="265"/>
      <c r="L15" s="265"/>
      <c r="M15" s="210">
        <f>+M9</f>
        <v>0</v>
      </c>
      <c r="N15" s="211">
        <f>+N9</f>
        <v>9890000</v>
      </c>
      <c r="O15" s="211">
        <f>+O9</f>
        <v>2343591.63</v>
      </c>
      <c r="P15" s="211">
        <f>+P9</f>
        <v>2343591.63</v>
      </c>
      <c r="Q15" s="211">
        <f>+Q9</f>
        <v>2343591.63</v>
      </c>
      <c r="R15" s="240"/>
      <c r="S15" s="240"/>
      <c r="T15" s="266"/>
      <c r="U15" s="239"/>
    </row>
    <row r="16" spans="1:21" s="88" customFormat="1" ht="15" customHeight="1">
      <c r="A16" s="260"/>
      <c r="B16" s="260"/>
      <c r="C16" s="260"/>
      <c r="D16" s="260"/>
      <c r="E16" s="260"/>
      <c r="F16" s="260"/>
      <c r="G16" s="260"/>
      <c r="H16" s="260"/>
      <c r="I16" s="259"/>
      <c r="J16" s="259"/>
      <c r="K16" s="259"/>
      <c r="L16" s="259"/>
      <c r="M16" s="259"/>
      <c r="N16" s="258"/>
      <c r="O16" s="258"/>
      <c r="P16" s="258"/>
      <c r="Q16" s="258"/>
      <c r="R16" s="258"/>
      <c r="S16" s="258"/>
      <c r="T16" s="260"/>
      <c r="U16" s="226"/>
    </row>
    <row r="18" spans="1:1">
      <c r="A18" s="40" t="s">
        <v>666</v>
      </c>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dimension ref="A1:U21"/>
  <sheetViews>
    <sheetView showGridLines="0" zoomScale="90" zoomScaleNormal="90" zoomScaleSheetLayoutView="70" workbookViewId="0">
      <selection activeCell="L20" sqref="L20"/>
    </sheetView>
  </sheetViews>
  <sheetFormatPr baseColWidth="10" defaultRowHeight="13.5"/>
  <cols>
    <col min="1" max="1" width="3.85546875" style="40" customWidth="1"/>
    <col min="2" max="4" width="3.140625" style="40" customWidth="1"/>
    <col min="5" max="5" width="5.85546875" style="40" customWidth="1"/>
    <col min="6" max="6" width="28.140625" style="40" customWidth="1"/>
    <col min="7" max="7" width="10.42578125" style="40" customWidth="1"/>
    <col min="8" max="8" width="11.28515625" style="40" customWidth="1"/>
    <col min="9" max="9" width="11.85546875" style="40" customWidth="1"/>
    <col min="10" max="10" width="11.140625" style="40" customWidth="1"/>
    <col min="11" max="12" width="6.7109375" style="40" customWidth="1"/>
    <col min="13" max="13" width="10.85546875" style="40" customWidth="1"/>
    <col min="14" max="15" width="16.5703125" style="40" customWidth="1"/>
    <col min="16" max="16" width="17.85546875" style="40" customWidth="1"/>
    <col min="17" max="17" width="16.855468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4" t="s">
        <v>993</v>
      </c>
      <c r="B2" s="475"/>
      <c r="C2" s="475"/>
      <c r="D2" s="475"/>
      <c r="E2" s="475"/>
      <c r="F2" s="475"/>
      <c r="G2" s="475"/>
      <c r="H2" s="475"/>
      <c r="I2" s="475"/>
      <c r="J2" s="475"/>
      <c r="K2" s="475"/>
      <c r="L2" s="475"/>
      <c r="M2" s="475"/>
      <c r="N2" s="475"/>
      <c r="O2" s="475"/>
      <c r="P2" s="475"/>
      <c r="Q2" s="475"/>
      <c r="R2" s="475"/>
      <c r="S2" s="475"/>
      <c r="T2" s="475"/>
      <c r="U2" s="476"/>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47.25" customHeight="1">
      <c r="A9" s="256">
        <v>4</v>
      </c>
      <c r="B9" s="278"/>
      <c r="C9" s="278"/>
      <c r="D9" s="278"/>
      <c r="E9" s="278"/>
      <c r="F9" s="161" t="s">
        <v>628</v>
      </c>
      <c r="G9" s="255"/>
      <c r="H9" s="255"/>
      <c r="I9" s="255"/>
      <c r="J9" s="255"/>
      <c r="K9" s="255"/>
      <c r="L9" s="255"/>
      <c r="M9" s="210">
        <v>0</v>
      </c>
      <c r="N9" s="238">
        <f>N12+N14</f>
        <v>34120500</v>
      </c>
      <c r="O9" s="238">
        <f t="shared" ref="O9:Q9" si="0">O12+O14</f>
        <v>0</v>
      </c>
      <c r="P9" s="238">
        <f t="shared" si="0"/>
        <v>0</v>
      </c>
      <c r="Q9" s="238">
        <f t="shared" si="0"/>
        <v>0</v>
      </c>
      <c r="R9" s="255"/>
      <c r="S9" s="255"/>
      <c r="T9" s="255"/>
      <c r="U9" s="255"/>
    </row>
    <row r="10" spans="1:21" s="88" customFormat="1" ht="29.25" customHeight="1">
      <c r="A10" s="252"/>
      <c r="B10" s="256">
        <v>2</v>
      </c>
      <c r="C10" s="256"/>
      <c r="D10" s="256"/>
      <c r="E10" s="256"/>
      <c r="F10" s="161" t="s">
        <v>629</v>
      </c>
      <c r="G10" s="252"/>
      <c r="H10" s="252"/>
      <c r="I10" s="251"/>
      <c r="J10" s="251"/>
      <c r="K10" s="251"/>
      <c r="L10" s="251"/>
      <c r="M10" s="210">
        <v>0</v>
      </c>
      <c r="N10" s="238">
        <f t="shared" ref="N10:N11" si="1">N11</f>
        <v>19780000</v>
      </c>
      <c r="O10" s="210">
        <f t="shared" ref="O10:O11" si="2">O11</f>
        <v>0</v>
      </c>
      <c r="P10" s="210">
        <f t="shared" ref="P10:P11" si="3">P11</f>
        <v>0</v>
      </c>
      <c r="Q10" s="210">
        <f t="shared" ref="Q10:Q11" si="4">Q11</f>
        <v>0</v>
      </c>
      <c r="R10" s="250"/>
      <c r="S10" s="250"/>
      <c r="T10" s="252"/>
      <c r="U10" s="249"/>
    </row>
    <row r="11" spans="1:21" s="88" customFormat="1" ht="36" customHeight="1">
      <c r="A11" s="252"/>
      <c r="B11" s="256"/>
      <c r="C11" s="256">
        <v>2</v>
      </c>
      <c r="D11" s="256"/>
      <c r="E11" s="256"/>
      <c r="F11" s="161" t="s">
        <v>630</v>
      </c>
      <c r="G11" s="252"/>
      <c r="H11" s="252"/>
      <c r="I11" s="251"/>
      <c r="J11" s="251"/>
      <c r="K11" s="251"/>
      <c r="L11" s="251"/>
      <c r="M11" s="210">
        <v>0</v>
      </c>
      <c r="N11" s="238">
        <f t="shared" si="1"/>
        <v>19780000</v>
      </c>
      <c r="O11" s="210">
        <f t="shared" si="2"/>
        <v>0</v>
      </c>
      <c r="P11" s="210">
        <f t="shared" si="3"/>
        <v>0</v>
      </c>
      <c r="Q11" s="210">
        <f t="shared" si="4"/>
        <v>0</v>
      </c>
      <c r="R11" s="250"/>
      <c r="S11" s="250"/>
      <c r="T11" s="252"/>
      <c r="U11" s="249"/>
    </row>
    <row r="12" spans="1:21" s="88" customFormat="1" ht="29.25" customHeight="1">
      <c r="A12" s="252"/>
      <c r="B12" s="256"/>
      <c r="C12" s="256"/>
      <c r="D12" s="256">
        <v>1</v>
      </c>
      <c r="E12" s="256"/>
      <c r="F12" s="161" t="s">
        <v>631</v>
      </c>
      <c r="G12" s="252"/>
      <c r="H12" s="252"/>
      <c r="I12" s="251"/>
      <c r="J12" s="251"/>
      <c r="K12" s="251"/>
      <c r="L12" s="251"/>
      <c r="M12" s="210">
        <v>0</v>
      </c>
      <c r="N12" s="238">
        <f>N13</f>
        <v>19780000</v>
      </c>
      <c r="O12" s="210">
        <f>O13</f>
        <v>0</v>
      </c>
      <c r="P12" s="210">
        <f>P13</f>
        <v>0</v>
      </c>
      <c r="Q12" s="210">
        <f>Q13</f>
        <v>0</v>
      </c>
      <c r="R12" s="250"/>
      <c r="S12" s="250"/>
      <c r="T12" s="252"/>
      <c r="U12" s="249"/>
    </row>
    <row r="13" spans="1:21" s="88" customFormat="1" ht="83.25" customHeight="1">
      <c r="A13" s="252"/>
      <c r="B13" s="256"/>
      <c r="C13" s="256"/>
      <c r="D13" s="256"/>
      <c r="E13" s="256">
        <v>219</v>
      </c>
      <c r="F13" s="161" t="s">
        <v>639</v>
      </c>
      <c r="G13" s="185" t="s">
        <v>991</v>
      </c>
      <c r="H13" s="409">
        <v>240</v>
      </c>
      <c r="I13" s="241">
        <v>253</v>
      </c>
      <c r="J13" s="241">
        <v>1463</v>
      </c>
      <c r="K13" s="410">
        <f>J13/H13</f>
        <v>6.0958333333333332</v>
      </c>
      <c r="L13" s="247">
        <f>+K13/I13</f>
        <v>2.4094202898550725E-2</v>
      </c>
      <c r="M13" s="210">
        <v>0</v>
      </c>
      <c r="N13" s="238">
        <v>19780000</v>
      </c>
      <c r="O13" s="210">
        <v>0</v>
      </c>
      <c r="P13" s="210">
        <v>0</v>
      </c>
      <c r="Q13" s="210">
        <v>0</v>
      </c>
      <c r="R13" s="247">
        <v>0</v>
      </c>
      <c r="S13" s="247">
        <f>+O13/N13</f>
        <v>0</v>
      </c>
      <c r="T13" s="247">
        <v>0</v>
      </c>
      <c r="U13" s="247">
        <f>+P13/N13</f>
        <v>0</v>
      </c>
    </row>
    <row r="14" spans="1:21" s="88" customFormat="1" ht="21" customHeight="1">
      <c r="A14" s="266"/>
      <c r="B14" s="266"/>
      <c r="C14" s="266"/>
      <c r="D14" s="256">
        <v>4</v>
      </c>
      <c r="E14" s="266"/>
      <c r="F14" s="266" t="s">
        <v>716</v>
      </c>
      <c r="G14" s="266"/>
      <c r="H14" s="266"/>
      <c r="I14" s="265"/>
      <c r="J14" s="265"/>
      <c r="K14" s="410"/>
      <c r="L14" s="265"/>
      <c r="M14" s="263">
        <v>0</v>
      </c>
      <c r="N14" s="262">
        <f>N15</f>
        <v>14340500</v>
      </c>
      <c r="O14" s="262">
        <f t="shared" ref="O14:Q14" si="5">O15</f>
        <v>0</v>
      </c>
      <c r="P14" s="262">
        <f t="shared" si="5"/>
        <v>0</v>
      </c>
      <c r="Q14" s="262">
        <f t="shared" si="5"/>
        <v>0</v>
      </c>
      <c r="R14" s="240"/>
      <c r="S14" s="240"/>
      <c r="T14" s="266"/>
      <c r="U14" s="239"/>
    </row>
    <row r="15" spans="1:21" s="88" customFormat="1" ht="21" customHeight="1">
      <c r="A15" s="266"/>
      <c r="B15" s="266"/>
      <c r="C15" s="266"/>
      <c r="D15" s="266"/>
      <c r="E15" s="256">
        <v>223</v>
      </c>
      <c r="F15" s="266" t="s">
        <v>716</v>
      </c>
      <c r="G15" s="266" t="s">
        <v>992</v>
      </c>
      <c r="H15" s="266">
        <v>23000</v>
      </c>
      <c r="I15" s="265">
        <v>26096</v>
      </c>
      <c r="J15" s="265">
        <v>15829</v>
      </c>
      <c r="K15" s="410">
        <f>J15/H15</f>
        <v>0.68821739130434778</v>
      </c>
      <c r="L15" s="247">
        <f>+K15/I15</f>
        <v>2.6372524191613572E-5</v>
      </c>
      <c r="M15" s="263">
        <v>0</v>
      </c>
      <c r="N15" s="262">
        <v>14340500</v>
      </c>
      <c r="O15" s="210">
        <v>0</v>
      </c>
      <c r="P15" s="210">
        <v>0</v>
      </c>
      <c r="Q15" s="210">
        <v>0</v>
      </c>
      <c r="R15" s="247">
        <v>0</v>
      </c>
      <c r="S15" s="247">
        <f>+O15/N15</f>
        <v>0</v>
      </c>
      <c r="T15" s="247">
        <v>0</v>
      </c>
      <c r="U15" s="247">
        <f>+P15/N15</f>
        <v>0</v>
      </c>
    </row>
    <row r="16" spans="1:21" s="88" customFormat="1" ht="15" customHeight="1">
      <c r="A16" s="266"/>
      <c r="B16" s="266"/>
      <c r="C16" s="266"/>
      <c r="D16" s="266"/>
      <c r="E16" s="266"/>
      <c r="F16" s="266"/>
      <c r="G16" s="266"/>
      <c r="H16" s="266"/>
      <c r="I16" s="265"/>
      <c r="J16" s="265"/>
      <c r="K16" s="410"/>
      <c r="L16" s="265"/>
      <c r="M16" s="263"/>
      <c r="N16" s="262"/>
      <c r="O16" s="262"/>
      <c r="P16" s="262"/>
      <c r="Q16" s="262"/>
      <c r="R16" s="240"/>
      <c r="S16" s="240"/>
      <c r="T16" s="266"/>
      <c r="U16" s="239"/>
    </row>
    <row r="17" spans="1:21" s="88" customFormat="1" ht="15" customHeight="1">
      <c r="A17" s="266"/>
      <c r="B17" s="266"/>
      <c r="C17" s="266"/>
      <c r="D17" s="266"/>
      <c r="E17" s="266"/>
      <c r="F17" s="266"/>
      <c r="G17" s="266"/>
      <c r="H17" s="266"/>
      <c r="I17" s="265"/>
      <c r="J17" s="265"/>
      <c r="K17" s="410"/>
      <c r="L17" s="265"/>
      <c r="M17" s="263"/>
      <c r="N17" s="262"/>
      <c r="O17" s="262"/>
      <c r="P17" s="262"/>
      <c r="Q17" s="262"/>
      <c r="R17" s="240"/>
      <c r="S17" s="240"/>
      <c r="T17" s="266"/>
      <c r="U17" s="239"/>
    </row>
    <row r="18" spans="1:21" s="88" customFormat="1" ht="15" customHeight="1">
      <c r="A18" s="266"/>
      <c r="B18" s="266"/>
      <c r="C18" s="266"/>
      <c r="D18" s="266"/>
      <c r="F18" s="261" t="s">
        <v>119</v>
      </c>
      <c r="G18" s="266"/>
      <c r="H18" s="266"/>
      <c r="I18" s="265"/>
      <c r="J18" s="265"/>
      <c r="K18" s="265"/>
      <c r="L18" s="265"/>
      <c r="M18" s="210">
        <f>+M9</f>
        <v>0</v>
      </c>
      <c r="N18" s="238">
        <f>+N9+N14</f>
        <v>48461000</v>
      </c>
      <c r="O18" s="238">
        <f t="shared" ref="O18:Q18" si="6">+O9+O14</f>
        <v>0</v>
      </c>
      <c r="P18" s="238">
        <f t="shared" si="6"/>
        <v>0</v>
      </c>
      <c r="Q18" s="238">
        <f t="shared" si="6"/>
        <v>0</v>
      </c>
      <c r="R18" s="240"/>
      <c r="S18" s="240"/>
      <c r="T18" s="266"/>
      <c r="U18" s="239"/>
    </row>
    <row r="19" spans="1:21" s="88" customFormat="1" ht="15" customHeight="1">
      <c r="A19" s="260"/>
      <c r="B19" s="260"/>
      <c r="C19" s="260"/>
      <c r="D19" s="260"/>
      <c r="E19" s="260"/>
      <c r="F19" s="260"/>
      <c r="G19" s="260"/>
      <c r="H19" s="260"/>
      <c r="I19" s="259"/>
      <c r="J19" s="259"/>
      <c r="K19" s="259"/>
      <c r="L19" s="259"/>
      <c r="M19" s="259"/>
      <c r="N19" s="258"/>
      <c r="O19" s="258"/>
      <c r="P19" s="258"/>
      <c r="Q19" s="258"/>
      <c r="R19" s="258"/>
      <c r="S19" s="258"/>
      <c r="T19" s="260"/>
      <c r="U19" s="226"/>
    </row>
    <row r="21" spans="1:21">
      <c r="A21" s="40" t="s">
        <v>666</v>
      </c>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dimension ref="A1:U36"/>
  <sheetViews>
    <sheetView showGridLines="0" topLeftCell="A4" zoomScale="90" zoomScaleNormal="90" zoomScaleSheetLayoutView="70" workbookViewId="0">
      <selection activeCell="F14" sqref="F14"/>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1" t="s">
        <v>650</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44.25" customHeight="1">
      <c r="A9" s="278">
        <v>1</v>
      </c>
      <c r="B9" s="278"/>
      <c r="C9" s="278"/>
      <c r="D9" s="278"/>
      <c r="E9" s="278"/>
      <c r="F9" s="161" t="s">
        <v>634</v>
      </c>
      <c r="G9" s="161"/>
      <c r="H9" s="255"/>
      <c r="I9" s="255"/>
      <c r="J9" s="255"/>
      <c r="K9" s="255"/>
      <c r="L9" s="255"/>
      <c r="M9" s="210">
        <f>+M10</f>
        <v>0</v>
      </c>
      <c r="N9" s="210">
        <f>+N10</f>
        <v>23168000</v>
      </c>
      <c r="O9" s="210">
        <f>+O10</f>
        <v>2783652.67</v>
      </c>
      <c r="P9" s="210">
        <f>+P10</f>
        <v>2783652.67</v>
      </c>
      <c r="Q9" s="210">
        <f>+Q10</f>
        <v>2783652.67</v>
      </c>
      <c r="R9" s="246"/>
      <c r="S9" s="246"/>
      <c r="T9" s="246"/>
      <c r="U9" s="246"/>
    </row>
    <row r="10" spans="1:21" s="88" customFormat="1" ht="18.75" customHeight="1">
      <c r="A10" s="278"/>
      <c r="B10" s="278">
        <v>2</v>
      </c>
      <c r="C10" s="278"/>
      <c r="D10" s="278"/>
      <c r="E10" s="278"/>
      <c r="F10" s="161" t="s">
        <v>629</v>
      </c>
      <c r="G10" s="161"/>
      <c r="H10" s="255"/>
      <c r="I10" s="255"/>
      <c r="J10" s="255"/>
      <c r="K10" s="255"/>
      <c r="L10" s="255"/>
      <c r="M10" s="212">
        <f>M11+M14+M19</f>
        <v>0</v>
      </c>
      <c r="N10" s="212">
        <f>N11+N14+N19</f>
        <v>23168000</v>
      </c>
      <c r="O10" s="212">
        <f>O11+O14+O19</f>
        <v>2783652.67</v>
      </c>
      <c r="P10" s="212">
        <f>P11+P14+P19</f>
        <v>2783652.67</v>
      </c>
      <c r="Q10" s="212">
        <f>Q11+Q14+Q19</f>
        <v>2783652.67</v>
      </c>
      <c r="R10" s="246"/>
      <c r="S10" s="246"/>
      <c r="T10" s="246"/>
      <c r="U10" s="246"/>
    </row>
    <row r="11" spans="1:21" s="88" customFormat="1" ht="18.75" customHeight="1">
      <c r="A11" s="278"/>
      <c r="B11" s="278"/>
      <c r="C11" s="278">
        <v>3</v>
      </c>
      <c r="D11" s="278"/>
      <c r="E11" s="278"/>
      <c r="F11" s="161" t="s">
        <v>651</v>
      </c>
      <c r="G11" s="185"/>
      <c r="H11" s="248"/>
      <c r="I11" s="248"/>
      <c r="J11" s="248"/>
      <c r="K11" s="247"/>
      <c r="L11" s="247"/>
      <c r="M11" s="210">
        <f>+M12</f>
        <v>0</v>
      </c>
      <c r="N11" s="210">
        <f>+N12</f>
        <v>7000000</v>
      </c>
      <c r="O11" s="210">
        <v>167499.82</v>
      </c>
      <c r="P11" s="210">
        <v>167499.82</v>
      </c>
      <c r="Q11" s="210">
        <v>167499.82</v>
      </c>
      <c r="R11" s="247"/>
      <c r="S11" s="247"/>
      <c r="T11" s="247"/>
      <c r="U11" s="247"/>
    </row>
    <row r="12" spans="1:21" s="88" customFormat="1" ht="48" customHeight="1">
      <c r="A12" s="278"/>
      <c r="B12" s="278"/>
      <c r="C12" s="278"/>
      <c r="D12" s="278">
        <v>3</v>
      </c>
      <c r="E12" s="278"/>
      <c r="F12" s="161" t="s">
        <v>652</v>
      </c>
      <c r="G12" s="185"/>
      <c r="H12" s="248"/>
      <c r="I12" s="248"/>
      <c r="J12" s="248"/>
      <c r="K12" s="247"/>
      <c r="L12" s="247"/>
      <c r="M12" s="210">
        <v>0</v>
      </c>
      <c r="N12" s="211">
        <v>7000000</v>
      </c>
      <c r="O12" s="210">
        <v>167499.82</v>
      </c>
      <c r="P12" s="210">
        <v>167499.82</v>
      </c>
      <c r="Q12" s="210">
        <v>167499.82</v>
      </c>
      <c r="R12" s="247"/>
      <c r="S12" s="247"/>
      <c r="T12" s="247"/>
      <c r="U12" s="247"/>
    </row>
    <row r="13" spans="1:21" s="88" customFormat="1" ht="47.25" customHeight="1">
      <c r="A13" s="278"/>
      <c r="B13" s="278"/>
      <c r="C13" s="278"/>
      <c r="D13" s="278"/>
      <c r="E13" s="278">
        <v>207</v>
      </c>
      <c r="F13" s="161" t="s">
        <v>653</v>
      </c>
      <c r="G13" s="185" t="s">
        <v>633</v>
      </c>
      <c r="H13" s="248">
        <v>0</v>
      </c>
      <c r="I13" s="248">
        <v>1</v>
      </c>
      <c r="J13" s="248">
        <v>0</v>
      </c>
      <c r="K13" s="247">
        <v>0</v>
      </c>
      <c r="L13" s="247">
        <f>+K13/I13*100</f>
        <v>0</v>
      </c>
      <c r="M13" s="210">
        <v>0</v>
      </c>
      <c r="N13" s="211">
        <v>7000000</v>
      </c>
      <c r="O13" s="210">
        <v>167499.82</v>
      </c>
      <c r="P13" s="210">
        <v>167499.82</v>
      </c>
      <c r="Q13" s="210">
        <v>167499.82</v>
      </c>
      <c r="R13" s="247">
        <v>0</v>
      </c>
      <c r="S13" s="247">
        <f>+O13/N13</f>
        <v>2.3928545714285716E-2</v>
      </c>
      <c r="T13" s="247">
        <v>0</v>
      </c>
      <c r="U13" s="247">
        <f>+P13/N13</f>
        <v>2.3928545714285716E-2</v>
      </c>
    </row>
    <row r="14" spans="1:21" s="88" customFormat="1" ht="47.25" customHeight="1">
      <c r="A14" s="278"/>
      <c r="B14" s="278"/>
      <c r="C14" s="278">
        <v>4</v>
      </c>
      <c r="D14" s="278"/>
      <c r="E14" s="278"/>
      <c r="F14" s="161" t="s">
        <v>654</v>
      </c>
      <c r="G14" s="161"/>
      <c r="H14" s="255"/>
      <c r="I14" s="255"/>
      <c r="J14" s="255"/>
      <c r="K14" s="255"/>
      <c r="L14" s="255"/>
      <c r="M14" s="210">
        <f>+M15+M17</f>
        <v>0</v>
      </c>
      <c r="N14" s="254">
        <f>+N15+N17</f>
        <v>12000000</v>
      </c>
      <c r="O14" s="210">
        <f>+O15+O17</f>
        <v>2205000</v>
      </c>
      <c r="P14" s="210">
        <f>+P15+P17</f>
        <v>2205000</v>
      </c>
      <c r="Q14" s="210">
        <f>+Q15+Q17</f>
        <v>2205000</v>
      </c>
      <c r="R14" s="246"/>
      <c r="S14" s="246"/>
      <c r="T14" s="246"/>
      <c r="U14" s="246"/>
    </row>
    <row r="15" spans="1:21" s="88" customFormat="1" ht="29.25" customHeight="1">
      <c r="A15" s="278"/>
      <c r="B15" s="278"/>
      <c r="C15" s="278"/>
      <c r="D15" s="278">
        <v>1</v>
      </c>
      <c r="E15" s="278"/>
      <c r="F15" s="161" t="s">
        <v>655</v>
      </c>
      <c r="G15" s="161"/>
      <c r="H15" s="255"/>
      <c r="I15" s="255"/>
      <c r="J15" s="255"/>
      <c r="K15" s="255"/>
      <c r="L15" s="255"/>
      <c r="M15" s="210">
        <f>+M16</f>
        <v>0</v>
      </c>
      <c r="N15" s="254">
        <f>+N16</f>
        <v>7000000</v>
      </c>
      <c r="O15" s="210">
        <f>+O16</f>
        <v>0</v>
      </c>
      <c r="P15" s="210">
        <f>+P16</f>
        <v>0</v>
      </c>
      <c r="Q15" s="210">
        <f>+Q16</f>
        <v>0</v>
      </c>
      <c r="R15" s="246"/>
      <c r="S15" s="246"/>
      <c r="T15" s="246"/>
      <c r="U15" s="246"/>
    </row>
    <row r="16" spans="1:21" s="88" customFormat="1" ht="43.5" customHeight="1">
      <c r="A16" s="278"/>
      <c r="B16" s="278"/>
      <c r="C16" s="278"/>
      <c r="D16" s="278"/>
      <c r="E16" s="278">
        <v>212</v>
      </c>
      <c r="F16" s="161" t="s">
        <v>656</v>
      </c>
      <c r="G16" s="185" t="s">
        <v>633</v>
      </c>
      <c r="H16" s="248">
        <v>6</v>
      </c>
      <c r="I16" s="248">
        <v>9</v>
      </c>
      <c r="J16" s="248">
        <v>0</v>
      </c>
      <c r="K16" s="247">
        <v>0</v>
      </c>
      <c r="L16" s="247">
        <f>+K16/I16*100</f>
        <v>0</v>
      </c>
      <c r="M16" s="210">
        <v>0</v>
      </c>
      <c r="N16" s="211">
        <v>7000000</v>
      </c>
      <c r="O16" s="210">
        <v>0</v>
      </c>
      <c r="P16" s="210">
        <v>0</v>
      </c>
      <c r="Q16" s="210">
        <v>0</v>
      </c>
      <c r="R16" s="247">
        <v>0</v>
      </c>
      <c r="S16" s="247">
        <f>+O16/N16</f>
        <v>0</v>
      </c>
      <c r="T16" s="247">
        <v>0</v>
      </c>
      <c r="U16" s="247">
        <f>+P16/N16</f>
        <v>0</v>
      </c>
    </row>
    <row r="17" spans="1:21" s="88" customFormat="1" ht="23.25" customHeight="1">
      <c r="A17" s="278"/>
      <c r="B17" s="278"/>
      <c r="C17" s="278"/>
      <c r="D17" s="278">
        <v>2</v>
      </c>
      <c r="E17" s="278"/>
      <c r="F17" s="161" t="s">
        <v>657</v>
      </c>
      <c r="G17" s="185"/>
      <c r="H17" s="248"/>
      <c r="I17" s="248"/>
      <c r="J17" s="248"/>
      <c r="K17" s="247"/>
      <c r="L17" s="247"/>
      <c r="M17" s="210">
        <f>+M18</f>
        <v>0</v>
      </c>
      <c r="N17" s="210">
        <f>+N18</f>
        <v>5000000</v>
      </c>
      <c r="O17" s="210">
        <f>+O18</f>
        <v>2205000</v>
      </c>
      <c r="P17" s="210">
        <f>+P18</f>
        <v>2205000</v>
      </c>
      <c r="Q17" s="210">
        <f>+Q18</f>
        <v>2205000</v>
      </c>
      <c r="R17" s="247"/>
      <c r="S17" s="247"/>
      <c r="T17" s="247"/>
      <c r="U17" s="247"/>
    </row>
    <row r="18" spans="1:21" s="88" customFormat="1" ht="49.5" customHeight="1">
      <c r="A18" s="278"/>
      <c r="B18" s="278"/>
      <c r="C18" s="278"/>
      <c r="D18" s="278"/>
      <c r="E18" s="278">
        <v>214</v>
      </c>
      <c r="F18" s="161" t="s">
        <v>658</v>
      </c>
      <c r="G18" s="185" t="s">
        <v>633</v>
      </c>
      <c r="H18" s="248">
        <v>0</v>
      </c>
      <c r="I18" s="248">
        <v>2</v>
      </c>
      <c r="J18" s="248">
        <v>1</v>
      </c>
      <c r="K18" s="247">
        <v>0</v>
      </c>
      <c r="L18" s="247">
        <f>+K18/I18*100</f>
        <v>0</v>
      </c>
      <c r="M18" s="210">
        <v>0</v>
      </c>
      <c r="N18" s="211">
        <v>5000000</v>
      </c>
      <c r="O18" s="210">
        <v>2205000</v>
      </c>
      <c r="P18" s="210">
        <v>2205000</v>
      </c>
      <c r="Q18" s="210">
        <v>2205000</v>
      </c>
      <c r="R18" s="247">
        <v>0</v>
      </c>
      <c r="S18" s="247">
        <f>+O18/N18</f>
        <v>0.441</v>
      </c>
      <c r="T18" s="247">
        <v>0</v>
      </c>
      <c r="U18" s="247">
        <f>+P18/N18</f>
        <v>0.441</v>
      </c>
    </row>
    <row r="19" spans="1:21" s="88" customFormat="1" ht="27.75" customHeight="1">
      <c r="A19" s="281"/>
      <c r="B19" s="279"/>
      <c r="C19" s="248">
        <v>6</v>
      </c>
      <c r="D19" s="248"/>
      <c r="E19" s="248"/>
      <c r="F19" s="161" t="s">
        <v>659</v>
      </c>
      <c r="G19" s="244"/>
      <c r="H19" s="244"/>
      <c r="I19" s="243"/>
      <c r="J19" s="243"/>
      <c r="K19" s="243"/>
      <c r="L19" s="251"/>
      <c r="M19" s="210">
        <f>+M20</f>
        <v>0</v>
      </c>
      <c r="N19" s="254">
        <f>+N20</f>
        <v>4168000</v>
      </c>
      <c r="O19" s="210">
        <f>+O20</f>
        <v>411152.85</v>
      </c>
      <c r="P19" s="210">
        <f>+P20</f>
        <v>411152.85</v>
      </c>
      <c r="Q19" s="210">
        <f>+Q20</f>
        <v>411152.85</v>
      </c>
      <c r="R19" s="240"/>
      <c r="S19" s="240"/>
      <c r="T19" s="266"/>
      <c r="U19" s="239"/>
    </row>
    <row r="20" spans="1:21" s="88" customFormat="1" ht="51" customHeight="1">
      <c r="A20" s="281"/>
      <c r="B20" s="279"/>
      <c r="C20" s="213"/>
      <c r="D20" s="248">
        <v>9</v>
      </c>
      <c r="E20" s="248"/>
      <c r="F20" s="161" t="s">
        <v>660</v>
      </c>
      <c r="G20" s="244"/>
      <c r="H20" s="244"/>
      <c r="I20" s="251"/>
      <c r="J20" s="251"/>
      <c r="K20" s="251"/>
      <c r="L20" s="249"/>
      <c r="M20" s="210">
        <f>+M21+M22</f>
        <v>0</v>
      </c>
      <c r="N20" s="254">
        <f>+N21+N22</f>
        <v>4168000</v>
      </c>
      <c r="O20" s="210">
        <f>+O21+O22</f>
        <v>411152.85</v>
      </c>
      <c r="P20" s="210">
        <f>+P21+P22</f>
        <v>411152.85</v>
      </c>
      <c r="Q20" s="210">
        <f>+Q21+Q22</f>
        <v>411152.85</v>
      </c>
      <c r="R20" s="240"/>
      <c r="S20" s="240"/>
      <c r="T20" s="239"/>
      <c r="U20" s="239"/>
    </row>
    <row r="21" spans="1:21" s="88" customFormat="1" ht="54" customHeight="1">
      <c r="A21" s="281"/>
      <c r="B21" s="281"/>
      <c r="C21" s="214"/>
      <c r="D21" s="213"/>
      <c r="E21" s="248">
        <v>227</v>
      </c>
      <c r="F21" s="161" t="s">
        <v>661</v>
      </c>
      <c r="G21" s="185" t="s">
        <v>633</v>
      </c>
      <c r="H21" s="248">
        <v>0</v>
      </c>
      <c r="I21" s="248">
        <v>1</v>
      </c>
      <c r="J21" s="248">
        <v>0</v>
      </c>
      <c r="K21" s="247">
        <v>0</v>
      </c>
      <c r="L21" s="247">
        <f>+K21/I21*100</f>
        <v>0</v>
      </c>
      <c r="M21" s="210">
        <v>0</v>
      </c>
      <c r="N21" s="254">
        <v>2668000</v>
      </c>
      <c r="O21" s="210">
        <v>411152.85</v>
      </c>
      <c r="P21" s="210">
        <v>411152.85</v>
      </c>
      <c r="Q21" s="210">
        <v>411152.85</v>
      </c>
      <c r="R21" s="247">
        <v>0</v>
      </c>
      <c r="S21" s="247">
        <f>+O21/N21</f>
        <v>0.15410526611694153</v>
      </c>
      <c r="T21" s="247">
        <v>0</v>
      </c>
      <c r="U21" s="247">
        <f>+P21/N21</f>
        <v>0.15410526611694153</v>
      </c>
    </row>
    <row r="22" spans="1:21" s="88" customFormat="1" ht="73.5" customHeight="1">
      <c r="A22" s="256"/>
      <c r="B22" s="278"/>
      <c r="C22" s="278"/>
      <c r="D22" s="278"/>
      <c r="E22" s="278">
        <v>228</v>
      </c>
      <c r="F22" s="161" t="s">
        <v>662</v>
      </c>
      <c r="G22" s="185" t="s">
        <v>633</v>
      </c>
      <c r="H22" s="248">
        <v>11</v>
      </c>
      <c r="I22" s="248">
        <v>33</v>
      </c>
      <c r="J22" s="248">
        <v>28</v>
      </c>
      <c r="K22" s="247">
        <v>0</v>
      </c>
      <c r="L22" s="247">
        <f>+K22/I22*100</f>
        <v>0</v>
      </c>
      <c r="M22" s="210">
        <v>0</v>
      </c>
      <c r="N22" s="211">
        <v>1500000</v>
      </c>
      <c r="O22" s="210">
        <v>0</v>
      </c>
      <c r="P22" s="210">
        <v>0</v>
      </c>
      <c r="Q22" s="210">
        <v>0</v>
      </c>
      <c r="R22" s="247">
        <v>0</v>
      </c>
      <c r="S22" s="247">
        <f>+O22/N22</f>
        <v>0</v>
      </c>
      <c r="T22" s="247">
        <v>0</v>
      </c>
      <c r="U22" s="247">
        <f>+P22/N22</f>
        <v>0</v>
      </c>
    </row>
    <row r="23" spans="1:21" s="88" customFormat="1" ht="69" customHeight="1">
      <c r="A23" s="256">
        <v>4</v>
      </c>
      <c r="B23" s="278"/>
      <c r="C23" s="278"/>
      <c r="D23" s="278"/>
      <c r="E23" s="278"/>
      <c r="F23" s="161" t="s">
        <v>628</v>
      </c>
      <c r="G23" s="185"/>
      <c r="H23" s="248"/>
      <c r="I23" s="248"/>
      <c r="J23" s="248"/>
      <c r="K23" s="247"/>
      <c r="L23" s="247"/>
      <c r="M23" s="210"/>
      <c r="N23" s="211">
        <v>40332000</v>
      </c>
      <c r="O23" s="210">
        <f t="shared" ref="O23:Q24" si="0">+O24</f>
        <v>6870799.1099999994</v>
      </c>
      <c r="P23" s="210">
        <f t="shared" si="0"/>
        <v>6870799.1099999994</v>
      </c>
      <c r="Q23" s="210">
        <f t="shared" si="0"/>
        <v>6870799.1099999994</v>
      </c>
      <c r="R23" s="247"/>
      <c r="S23" s="247"/>
      <c r="T23" s="247"/>
      <c r="U23" s="247"/>
    </row>
    <row r="24" spans="1:21" s="88" customFormat="1" ht="24.75" customHeight="1">
      <c r="A24" s="256"/>
      <c r="B24" s="278">
        <v>2</v>
      </c>
      <c r="C24" s="278"/>
      <c r="D24" s="278"/>
      <c r="E24" s="278"/>
      <c r="F24" s="161" t="s">
        <v>629</v>
      </c>
      <c r="G24" s="185"/>
      <c r="H24" s="248"/>
      <c r="I24" s="248"/>
      <c r="J24" s="248"/>
      <c r="K24" s="247"/>
      <c r="L24" s="247"/>
      <c r="M24" s="210"/>
      <c r="N24" s="211">
        <v>40332000</v>
      </c>
      <c r="O24" s="210">
        <f t="shared" si="0"/>
        <v>6870799.1099999994</v>
      </c>
      <c r="P24" s="210">
        <f t="shared" si="0"/>
        <v>6870799.1099999994</v>
      </c>
      <c r="Q24" s="210">
        <f t="shared" si="0"/>
        <v>6870799.1099999994</v>
      </c>
      <c r="R24" s="247"/>
      <c r="S24" s="247"/>
      <c r="T24" s="247"/>
      <c r="U24" s="247"/>
    </row>
    <row r="25" spans="1:21" s="88" customFormat="1" ht="40.5" customHeight="1">
      <c r="A25" s="256"/>
      <c r="B25" s="278"/>
      <c r="C25" s="278">
        <v>2</v>
      </c>
      <c r="D25" s="278"/>
      <c r="E25" s="278"/>
      <c r="F25" s="161" t="s">
        <v>630</v>
      </c>
      <c r="G25" s="185"/>
      <c r="H25" s="248"/>
      <c r="I25" s="248"/>
      <c r="J25" s="248"/>
      <c r="K25" s="247"/>
      <c r="L25" s="247"/>
      <c r="M25" s="210"/>
      <c r="N25" s="211">
        <f>+N26+N30</f>
        <v>40332000</v>
      </c>
      <c r="O25" s="210">
        <f>+O26+O30</f>
        <v>6870799.1099999994</v>
      </c>
      <c r="P25" s="210">
        <f>+P26+P30</f>
        <v>6870799.1099999994</v>
      </c>
      <c r="Q25" s="210">
        <f>+Q26+Q30</f>
        <v>6870799.1099999994</v>
      </c>
      <c r="R25" s="247"/>
      <c r="S25" s="247"/>
      <c r="T25" s="247"/>
      <c r="U25" s="247"/>
    </row>
    <row r="26" spans="1:21" s="88" customFormat="1" ht="27" customHeight="1">
      <c r="A26" s="256"/>
      <c r="B26" s="278"/>
      <c r="C26" s="278"/>
      <c r="D26" s="278">
        <v>1</v>
      </c>
      <c r="E26" s="278"/>
      <c r="F26" s="161" t="s">
        <v>631</v>
      </c>
      <c r="G26" s="185"/>
      <c r="H26" s="248"/>
      <c r="I26" s="248"/>
      <c r="J26" s="248"/>
      <c r="K26" s="247"/>
      <c r="L26" s="247"/>
      <c r="M26" s="210"/>
      <c r="N26" s="211">
        <f>+N27+N28+N29</f>
        <v>35012183</v>
      </c>
      <c r="O26" s="210">
        <f>+O27+O28+O29</f>
        <v>6870799.1099999994</v>
      </c>
      <c r="P26" s="210">
        <f>+P27+P28+P29</f>
        <v>6870799.1099999994</v>
      </c>
      <c r="Q26" s="210">
        <f>+Q27+Q28+Q29</f>
        <v>6870799.1099999994</v>
      </c>
      <c r="R26" s="247"/>
      <c r="S26" s="247"/>
      <c r="T26" s="247"/>
      <c r="U26" s="247"/>
    </row>
    <row r="27" spans="1:21" s="88" customFormat="1" ht="39.75" customHeight="1">
      <c r="A27" s="278"/>
      <c r="B27" s="278"/>
      <c r="C27" s="278"/>
      <c r="D27" s="278"/>
      <c r="E27" s="278">
        <v>213</v>
      </c>
      <c r="F27" s="161" t="s">
        <v>663</v>
      </c>
      <c r="G27" s="185" t="s">
        <v>633</v>
      </c>
      <c r="H27" s="248">
        <v>0</v>
      </c>
      <c r="I27" s="248">
        <v>18</v>
      </c>
      <c r="J27" s="248">
        <v>1</v>
      </c>
      <c r="K27" s="247">
        <v>0</v>
      </c>
      <c r="L27" s="247">
        <f>+K27/I27*100</f>
        <v>0</v>
      </c>
      <c r="M27" s="210">
        <v>0</v>
      </c>
      <c r="N27" s="211">
        <v>19500000</v>
      </c>
      <c r="O27" s="210">
        <v>1429402.03</v>
      </c>
      <c r="P27" s="210">
        <v>1429402.03</v>
      </c>
      <c r="Q27" s="210">
        <v>1429402.03</v>
      </c>
      <c r="R27" s="247">
        <v>0</v>
      </c>
      <c r="S27" s="247">
        <f>+O27/N27</f>
        <v>7.3302668205128207E-2</v>
      </c>
      <c r="T27" s="247">
        <v>0</v>
      </c>
      <c r="U27" s="247">
        <f>+P27/N27</f>
        <v>7.3302668205128207E-2</v>
      </c>
    </row>
    <row r="28" spans="1:21" s="88" customFormat="1" ht="67.5" customHeight="1">
      <c r="A28" s="278"/>
      <c r="B28" s="278"/>
      <c r="C28" s="278"/>
      <c r="D28" s="278"/>
      <c r="E28" s="278">
        <v>218</v>
      </c>
      <c r="F28" s="161" t="s">
        <v>664</v>
      </c>
      <c r="G28" s="185" t="s">
        <v>665</v>
      </c>
      <c r="H28" s="215">
        <v>55600</v>
      </c>
      <c r="I28" s="215">
        <v>135029.32</v>
      </c>
      <c r="J28" s="248">
        <v>35035</v>
      </c>
      <c r="K28" s="247">
        <v>0</v>
      </c>
      <c r="L28" s="247">
        <f>+K28/I28*100</f>
        <v>0</v>
      </c>
      <c r="M28" s="210">
        <v>0</v>
      </c>
      <c r="N28" s="211">
        <v>9000000</v>
      </c>
      <c r="O28" s="210">
        <v>2777126.11</v>
      </c>
      <c r="P28" s="210">
        <v>2777126.11</v>
      </c>
      <c r="Q28" s="210">
        <v>2777126.11</v>
      </c>
      <c r="R28" s="247">
        <v>0</v>
      </c>
      <c r="S28" s="247">
        <f>+O28/N28</f>
        <v>0.30856956777777778</v>
      </c>
      <c r="T28" s="247">
        <v>0</v>
      </c>
      <c r="U28" s="247">
        <f>+P28/N28</f>
        <v>0.30856956777777778</v>
      </c>
    </row>
    <row r="29" spans="1:21" s="88" customFormat="1" ht="68.25" customHeight="1">
      <c r="A29" s="278"/>
      <c r="B29" s="278"/>
      <c r="C29" s="278"/>
      <c r="D29" s="278"/>
      <c r="E29" s="278">
        <v>219</v>
      </c>
      <c r="F29" s="161" t="s">
        <v>639</v>
      </c>
      <c r="G29" s="185" t="s">
        <v>640</v>
      </c>
      <c r="H29" s="248">
        <v>240</v>
      </c>
      <c r="I29" s="248">
        <v>253</v>
      </c>
      <c r="J29" s="248">
        <v>1463</v>
      </c>
      <c r="K29" s="247">
        <v>0</v>
      </c>
      <c r="L29" s="247">
        <f>+K29/I29*100</f>
        <v>0</v>
      </c>
      <c r="M29" s="210">
        <v>0</v>
      </c>
      <c r="N29" s="211">
        <v>6512183</v>
      </c>
      <c r="O29" s="210">
        <v>2664270.9700000002</v>
      </c>
      <c r="P29" s="210">
        <v>2664270.9700000002</v>
      </c>
      <c r="Q29" s="210">
        <v>2664270.9700000002</v>
      </c>
      <c r="R29" s="247">
        <v>0</v>
      </c>
      <c r="S29" s="247">
        <f>+O29/N29</f>
        <v>0.4091210228582336</v>
      </c>
      <c r="T29" s="247">
        <v>0</v>
      </c>
      <c r="U29" s="247">
        <f>+P29/N29</f>
        <v>0.4091210228582336</v>
      </c>
    </row>
    <row r="30" spans="1:21" s="88" customFormat="1" ht="21.75" customHeight="1">
      <c r="A30" s="278"/>
      <c r="B30" s="278"/>
      <c r="C30" s="278"/>
      <c r="D30" s="278">
        <v>3</v>
      </c>
      <c r="E30" s="278"/>
      <c r="F30" s="161" t="s">
        <v>646</v>
      </c>
      <c r="G30" s="290"/>
      <c r="H30" s="248"/>
      <c r="I30" s="248"/>
      <c r="J30" s="248"/>
      <c r="K30" s="247"/>
      <c r="L30" s="247"/>
      <c r="M30" s="210"/>
      <c r="N30" s="211">
        <v>5319817</v>
      </c>
      <c r="O30" s="210">
        <v>0</v>
      </c>
      <c r="P30" s="210">
        <v>0</v>
      </c>
      <c r="Q30" s="210">
        <v>0</v>
      </c>
      <c r="R30" s="247"/>
      <c r="S30" s="247"/>
      <c r="T30" s="247"/>
      <c r="U30" s="247"/>
    </row>
    <row r="31" spans="1:21" s="88" customFormat="1" ht="61.5" customHeight="1">
      <c r="A31" s="278"/>
      <c r="B31" s="278"/>
      <c r="C31" s="278"/>
      <c r="D31" s="278"/>
      <c r="E31" s="278">
        <v>222</v>
      </c>
      <c r="F31" s="161" t="s">
        <v>647</v>
      </c>
      <c r="G31" s="185" t="s">
        <v>648</v>
      </c>
      <c r="H31" s="241">
        <v>710</v>
      </c>
      <c r="I31" s="241">
        <v>12373</v>
      </c>
      <c r="J31" s="241">
        <v>34305</v>
      </c>
      <c r="K31" s="247">
        <v>0.48299999999999998</v>
      </c>
      <c r="L31" s="247">
        <f>+K31/I31</f>
        <v>3.9036611977693365E-5</v>
      </c>
      <c r="M31" s="210">
        <v>0</v>
      </c>
      <c r="N31" s="211">
        <v>5319817</v>
      </c>
      <c r="O31" s="210">
        <v>0</v>
      </c>
      <c r="P31" s="210">
        <v>0</v>
      </c>
      <c r="Q31" s="210">
        <v>0</v>
      </c>
      <c r="R31" s="247">
        <v>0</v>
      </c>
      <c r="S31" s="247">
        <f>+O31/N31</f>
        <v>0</v>
      </c>
      <c r="T31" s="247">
        <v>0</v>
      </c>
      <c r="U31" s="247">
        <f>+P31/N31</f>
        <v>0</v>
      </c>
    </row>
    <row r="32" spans="1:21" s="88" customFormat="1" ht="15" customHeight="1">
      <c r="A32" s="252"/>
      <c r="B32" s="252"/>
      <c r="C32" s="252"/>
      <c r="D32" s="252"/>
      <c r="E32" s="252"/>
      <c r="F32" s="252"/>
      <c r="G32" s="252"/>
      <c r="H32" s="252"/>
      <c r="I32" s="251"/>
      <c r="J32" s="251"/>
      <c r="K32" s="251"/>
      <c r="L32" s="251"/>
      <c r="M32" s="216"/>
      <c r="N32" s="217"/>
      <c r="O32" s="217"/>
      <c r="P32" s="217"/>
      <c r="Q32" s="217"/>
      <c r="R32" s="250"/>
      <c r="S32" s="250"/>
      <c r="T32" s="252"/>
      <c r="U32" s="249"/>
    </row>
    <row r="33" spans="1:21" s="88" customFormat="1" ht="15" customHeight="1">
      <c r="A33" s="252"/>
      <c r="B33" s="252"/>
      <c r="C33" s="252"/>
      <c r="D33" s="252"/>
      <c r="E33" s="252"/>
      <c r="F33" s="244" t="s">
        <v>119</v>
      </c>
      <c r="G33" s="252"/>
      <c r="H33" s="252"/>
      <c r="I33" s="251"/>
      <c r="J33" s="251"/>
      <c r="K33" s="251"/>
      <c r="L33" s="251"/>
      <c r="M33" s="210">
        <f>+M9</f>
        <v>0</v>
      </c>
      <c r="N33" s="211">
        <f>+N9+N23</f>
        <v>63500000</v>
      </c>
      <c r="O33" s="210">
        <f>+O9+O23</f>
        <v>9654451.7799999993</v>
      </c>
      <c r="P33" s="210">
        <f>+P9+P23</f>
        <v>9654451.7799999993</v>
      </c>
      <c r="Q33" s="210">
        <f>+Q9+Q23</f>
        <v>9654451.7799999993</v>
      </c>
      <c r="R33" s="250"/>
      <c r="S33" s="250"/>
      <c r="T33" s="252"/>
      <c r="U33" s="249"/>
    </row>
    <row r="34" spans="1:21" s="88" customFormat="1" ht="15" customHeight="1">
      <c r="A34" s="218"/>
      <c r="B34" s="218"/>
      <c r="C34" s="218"/>
      <c r="D34" s="218"/>
      <c r="E34" s="218"/>
      <c r="F34" s="218"/>
      <c r="G34" s="218"/>
      <c r="H34" s="218"/>
      <c r="I34" s="219"/>
      <c r="J34" s="219"/>
      <c r="K34" s="219"/>
      <c r="L34" s="219"/>
      <c r="M34" s="219"/>
      <c r="N34" s="220"/>
      <c r="O34" s="220"/>
      <c r="P34" s="220"/>
      <c r="Q34" s="220"/>
      <c r="R34" s="220"/>
      <c r="S34" s="220"/>
      <c r="T34" s="218"/>
      <c r="U34" s="221"/>
    </row>
    <row r="36" spans="1:21">
      <c r="A36" s="40" t="s">
        <v>666</v>
      </c>
    </row>
  </sheetData>
  <mergeCells count="15">
    <mergeCell ref="A1:U1"/>
    <mergeCell ref="A2:U2"/>
    <mergeCell ref="A4:U4"/>
    <mergeCell ref="A5:U5"/>
    <mergeCell ref="A6:A8"/>
    <mergeCell ref="G6:G8"/>
    <mergeCell ref="H7:J7"/>
    <mergeCell ref="K7:L7"/>
    <mergeCell ref="M7:Q7"/>
    <mergeCell ref="R7:U7"/>
    <mergeCell ref="B6:B8"/>
    <mergeCell ref="C6:C8"/>
    <mergeCell ref="D6:D8"/>
    <mergeCell ref="E6:E8"/>
    <mergeCell ref="F6:F8"/>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ignoredErrors>
    <ignoredError sqref="M10 O10:Q10" formula="1"/>
  </ignoredErrors>
  <legacyDrawingHF r:id="rId2"/>
</worksheet>
</file>

<file path=xl/worksheets/sheet14.xml><?xml version="1.0" encoding="utf-8"?>
<worksheet xmlns="http://schemas.openxmlformats.org/spreadsheetml/2006/main" xmlns:r="http://schemas.openxmlformats.org/officeDocument/2006/relationships">
  <dimension ref="A1:U19"/>
  <sheetViews>
    <sheetView showGridLines="0" zoomScale="90" zoomScaleNormal="90" zoomScaleSheetLayoutView="70" workbookViewId="0">
      <selection activeCell="J13" sqref="J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1" t="s">
        <v>994</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N12" si="0">M10</f>
        <v>0</v>
      </c>
      <c r="N9" s="211">
        <f t="shared" si="0"/>
        <v>213122.45</v>
      </c>
      <c r="O9" s="210">
        <f t="shared" ref="O9:O11" si="1">O10</f>
        <v>0</v>
      </c>
      <c r="P9" s="210">
        <f t="shared" ref="P9:P11" si="2">P10</f>
        <v>0</v>
      </c>
      <c r="Q9" s="210">
        <f t="shared" ref="Q9:Q11" si="3">Q10</f>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213122.45</v>
      </c>
      <c r="O10" s="210">
        <f t="shared" si="1"/>
        <v>0</v>
      </c>
      <c r="P10" s="210">
        <f t="shared" si="2"/>
        <v>0</v>
      </c>
      <c r="Q10" s="210">
        <f t="shared" si="3"/>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213122.45</v>
      </c>
      <c r="O11" s="210">
        <f t="shared" si="1"/>
        <v>0</v>
      </c>
      <c r="P11" s="210">
        <f t="shared" si="2"/>
        <v>0</v>
      </c>
      <c r="Q11" s="210">
        <f t="shared" si="3"/>
        <v>0</v>
      </c>
      <c r="R11" s="247"/>
      <c r="S11" s="247"/>
      <c r="T11" s="247"/>
      <c r="U11" s="247"/>
    </row>
    <row r="12" spans="1:21" s="88" customFormat="1" ht="27" customHeight="1">
      <c r="A12" s="256"/>
      <c r="B12" s="278"/>
      <c r="C12" s="278"/>
      <c r="D12" s="278">
        <v>1</v>
      </c>
      <c r="E12" s="278"/>
      <c r="F12" s="161" t="s">
        <v>631</v>
      </c>
      <c r="G12" s="185"/>
      <c r="H12" s="248"/>
      <c r="I12" s="248"/>
      <c r="J12" s="248"/>
      <c r="K12" s="247"/>
      <c r="L12" s="247"/>
      <c r="M12" s="211">
        <f t="shared" si="0"/>
        <v>0</v>
      </c>
      <c r="N12" s="211">
        <f>N13</f>
        <v>213122.45</v>
      </c>
      <c r="O12" s="210">
        <f>O13</f>
        <v>0</v>
      </c>
      <c r="P12" s="210">
        <f>P13</f>
        <v>0</v>
      </c>
      <c r="Q12" s="210">
        <f>Q13</f>
        <v>0</v>
      </c>
      <c r="R12" s="247"/>
      <c r="S12" s="247"/>
      <c r="T12" s="247"/>
      <c r="U12" s="247"/>
    </row>
    <row r="13" spans="1:21" s="88" customFormat="1" ht="67.5" customHeight="1">
      <c r="A13" s="278"/>
      <c r="B13" s="278"/>
      <c r="C13" s="278"/>
      <c r="D13" s="278"/>
      <c r="E13" s="278">
        <v>218</v>
      </c>
      <c r="F13" s="161" t="s">
        <v>664</v>
      </c>
      <c r="G13" s="185" t="s">
        <v>665</v>
      </c>
      <c r="H13" s="215">
        <v>55600</v>
      </c>
      <c r="I13" s="215">
        <v>135029</v>
      </c>
      <c r="J13" s="215">
        <v>35035</v>
      </c>
      <c r="K13" s="247">
        <f>+J13/H13</f>
        <v>0.6301258992805755</v>
      </c>
      <c r="L13" s="247">
        <f>+K13/I13*100</f>
        <v>4.6665967998028239E-4</v>
      </c>
      <c r="M13" s="210">
        <v>0</v>
      </c>
      <c r="N13" s="211">
        <v>213122.45</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4">N10</f>
        <v>213122.45</v>
      </c>
      <c r="O18" s="210">
        <f t="shared" si="4"/>
        <v>0</v>
      </c>
      <c r="P18" s="210">
        <f t="shared" si="4"/>
        <v>0</v>
      </c>
      <c r="Q18" s="210">
        <f t="shared" si="4"/>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dimension ref="A1:U19"/>
  <sheetViews>
    <sheetView showGridLines="0" zoomScale="90" zoomScaleNormal="90" zoomScaleSheetLayoutView="70" workbookViewId="0">
      <selection activeCell="K13" sqref="K13:L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1" t="s">
        <v>995</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Q12" si="0">M10</f>
        <v>0</v>
      </c>
      <c r="N9" s="211">
        <f t="shared" si="0"/>
        <v>141520.41</v>
      </c>
      <c r="O9" s="210">
        <f t="shared" si="0"/>
        <v>0</v>
      </c>
      <c r="P9" s="210">
        <f t="shared" si="0"/>
        <v>0</v>
      </c>
      <c r="Q9" s="210">
        <f t="shared" si="0"/>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141520.41</v>
      </c>
      <c r="O10" s="210">
        <f t="shared" si="0"/>
        <v>0</v>
      </c>
      <c r="P10" s="210">
        <f t="shared" si="0"/>
        <v>0</v>
      </c>
      <c r="Q10" s="210">
        <f t="shared" si="0"/>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141520.41</v>
      </c>
      <c r="O11" s="210">
        <f t="shared" si="0"/>
        <v>0</v>
      </c>
      <c r="P11" s="210">
        <f t="shared" si="0"/>
        <v>0</v>
      </c>
      <c r="Q11" s="210">
        <f t="shared" si="0"/>
        <v>0</v>
      </c>
      <c r="R11" s="247"/>
      <c r="S11" s="247"/>
      <c r="T11" s="247"/>
      <c r="U11" s="247"/>
    </row>
    <row r="12" spans="1:21" s="88" customFormat="1" ht="27" customHeight="1">
      <c r="A12" s="256"/>
      <c r="B12" s="278"/>
      <c r="C12" s="278"/>
      <c r="D12" s="278">
        <v>1</v>
      </c>
      <c r="E12" s="278"/>
      <c r="F12" s="161" t="s">
        <v>631</v>
      </c>
      <c r="G12" s="185"/>
      <c r="H12" s="248"/>
      <c r="I12" s="248"/>
      <c r="J12" s="248"/>
      <c r="K12" s="247"/>
      <c r="L12" s="247"/>
      <c r="M12" s="211">
        <f t="shared" si="0"/>
        <v>0</v>
      </c>
      <c r="N12" s="211">
        <f>N13</f>
        <v>141520.41</v>
      </c>
      <c r="O12" s="210">
        <f>O13</f>
        <v>0</v>
      </c>
      <c r="P12" s="210">
        <f>P13</f>
        <v>0</v>
      </c>
      <c r="Q12" s="210">
        <f>Q13</f>
        <v>0</v>
      </c>
      <c r="R12" s="247"/>
      <c r="S12" s="247"/>
      <c r="T12" s="247"/>
      <c r="U12" s="247"/>
    </row>
    <row r="13" spans="1:21" s="88" customFormat="1" ht="67.5" customHeight="1">
      <c r="A13" s="278"/>
      <c r="B13" s="278"/>
      <c r="C13" s="278"/>
      <c r="D13" s="278"/>
      <c r="E13" s="278">
        <v>218</v>
      </c>
      <c r="F13" s="161" t="s">
        <v>664</v>
      </c>
      <c r="G13" s="185" t="s">
        <v>665</v>
      </c>
      <c r="H13" s="215">
        <v>55600</v>
      </c>
      <c r="I13" s="215">
        <v>135029</v>
      </c>
      <c r="J13" s="248">
        <v>35035</v>
      </c>
      <c r="K13" s="247">
        <f>+J13/H13</f>
        <v>0.6301258992805755</v>
      </c>
      <c r="L13" s="247">
        <f>+K13/I13*100</f>
        <v>4.6665967998028239E-4</v>
      </c>
      <c r="M13" s="210">
        <v>0</v>
      </c>
      <c r="N13" s="211">
        <v>141520.41</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1">N10</f>
        <v>141520.41</v>
      </c>
      <c r="O18" s="210">
        <f t="shared" si="1"/>
        <v>0</v>
      </c>
      <c r="P18" s="210">
        <f t="shared" si="1"/>
        <v>0</v>
      </c>
      <c r="Q18" s="210">
        <f t="shared" si="1"/>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dimension ref="A1:U19"/>
  <sheetViews>
    <sheetView showGridLines="0" zoomScale="90" zoomScaleNormal="90" zoomScaleSheetLayoutView="70" workbookViewId="0">
      <selection activeCell="H13" sqref="H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1" t="s">
        <v>996</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Q12" si="0">M10</f>
        <v>0</v>
      </c>
      <c r="N9" s="211">
        <f t="shared" si="0"/>
        <v>136173.54999999999</v>
      </c>
      <c r="O9" s="210">
        <f t="shared" si="0"/>
        <v>0</v>
      </c>
      <c r="P9" s="210">
        <f t="shared" si="0"/>
        <v>0</v>
      </c>
      <c r="Q9" s="210">
        <f t="shared" si="0"/>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136173.54999999999</v>
      </c>
      <c r="O10" s="210">
        <f t="shared" si="0"/>
        <v>0</v>
      </c>
      <c r="P10" s="210">
        <f t="shared" si="0"/>
        <v>0</v>
      </c>
      <c r="Q10" s="210">
        <f t="shared" si="0"/>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136173.54999999999</v>
      </c>
      <c r="O11" s="210">
        <f t="shared" si="0"/>
        <v>0</v>
      </c>
      <c r="P11" s="210">
        <f t="shared" si="0"/>
        <v>0</v>
      </c>
      <c r="Q11" s="210">
        <f t="shared" si="0"/>
        <v>0</v>
      </c>
      <c r="R11" s="247"/>
      <c r="S11" s="247"/>
      <c r="T11" s="247"/>
      <c r="U11" s="247"/>
    </row>
    <row r="12" spans="1:21" s="88" customFormat="1" ht="27" customHeight="1">
      <c r="A12" s="256"/>
      <c r="B12" s="278"/>
      <c r="C12" s="278"/>
      <c r="D12" s="256">
        <v>4</v>
      </c>
      <c r="E12" s="266"/>
      <c r="F12" s="266" t="s">
        <v>716</v>
      </c>
      <c r="G12" s="266"/>
      <c r="H12" s="266"/>
      <c r="I12" s="265"/>
      <c r="J12" s="265"/>
      <c r="K12" s="247"/>
      <c r="L12" s="247"/>
      <c r="M12" s="211">
        <f t="shared" si="0"/>
        <v>0</v>
      </c>
      <c r="N12" s="211">
        <f>N13</f>
        <v>136173.54999999999</v>
      </c>
      <c r="O12" s="210">
        <f>O13</f>
        <v>0</v>
      </c>
      <c r="P12" s="210">
        <f>P13</f>
        <v>0</v>
      </c>
      <c r="Q12" s="210">
        <f>Q13</f>
        <v>0</v>
      </c>
      <c r="R12" s="247"/>
      <c r="S12" s="247"/>
      <c r="T12" s="247"/>
      <c r="U12" s="247"/>
    </row>
    <row r="13" spans="1:21" s="88" customFormat="1" ht="67.5" customHeight="1">
      <c r="A13" s="278"/>
      <c r="B13" s="278"/>
      <c r="C13" s="278"/>
      <c r="D13" s="266"/>
      <c r="E13" s="256">
        <v>223</v>
      </c>
      <c r="F13" s="266" t="s">
        <v>716</v>
      </c>
      <c r="G13" s="266" t="s">
        <v>992</v>
      </c>
      <c r="H13" s="265">
        <v>23000</v>
      </c>
      <c r="I13" s="265">
        <v>26096</v>
      </c>
      <c r="J13" s="265">
        <v>15829</v>
      </c>
      <c r="K13" s="247">
        <f>+J13/H13</f>
        <v>0.68821739130434778</v>
      </c>
      <c r="L13" s="247">
        <f>+K13/I13*100</f>
        <v>2.6372524191613572E-3</v>
      </c>
      <c r="M13" s="210">
        <v>0</v>
      </c>
      <c r="N13" s="211">
        <v>136173.54999999999</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1">N10</f>
        <v>136173.54999999999</v>
      </c>
      <c r="O18" s="210">
        <f t="shared" si="1"/>
        <v>0</v>
      </c>
      <c r="P18" s="210">
        <f t="shared" si="1"/>
        <v>0</v>
      </c>
      <c r="Q18" s="210">
        <f t="shared" si="1"/>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dimension ref="A1:U19"/>
  <sheetViews>
    <sheetView showGridLines="0" topLeftCell="A4" zoomScale="90" zoomScaleNormal="90" zoomScaleSheetLayoutView="70" workbookViewId="0">
      <selection activeCell="H13" sqref="H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1" t="s">
        <v>997</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Q12" si="0">M10</f>
        <v>0</v>
      </c>
      <c r="N9" s="211">
        <f t="shared" si="0"/>
        <v>3571068.13</v>
      </c>
      <c r="O9" s="210">
        <f t="shared" si="0"/>
        <v>0</v>
      </c>
      <c r="P9" s="210">
        <f t="shared" si="0"/>
        <v>0</v>
      </c>
      <c r="Q9" s="210">
        <f t="shared" si="0"/>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3571068.13</v>
      </c>
      <c r="O10" s="210">
        <f t="shared" si="0"/>
        <v>0</v>
      </c>
      <c r="P10" s="210">
        <f t="shared" si="0"/>
        <v>0</v>
      </c>
      <c r="Q10" s="210">
        <f t="shared" si="0"/>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3571068.13</v>
      </c>
      <c r="O11" s="210">
        <f t="shared" si="0"/>
        <v>0</v>
      </c>
      <c r="P11" s="210">
        <f t="shared" si="0"/>
        <v>0</v>
      </c>
      <c r="Q11" s="210">
        <f t="shared" si="0"/>
        <v>0</v>
      </c>
      <c r="R11" s="247"/>
      <c r="S11" s="247"/>
      <c r="T11" s="247"/>
      <c r="U11" s="247"/>
    </row>
    <row r="12" spans="1:21" s="88" customFormat="1" ht="27" customHeight="1">
      <c r="A12" s="256"/>
      <c r="B12" s="278"/>
      <c r="C12" s="278"/>
      <c r="D12" s="256">
        <v>4</v>
      </c>
      <c r="E12" s="266"/>
      <c r="F12" s="266" t="s">
        <v>716</v>
      </c>
      <c r="G12" s="266"/>
      <c r="H12" s="266"/>
      <c r="I12" s="265"/>
      <c r="J12" s="265"/>
      <c r="K12" s="247"/>
      <c r="L12" s="247"/>
      <c r="M12" s="211">
        <f t="shared" si="0"/>
        <v>0</v>
      </c>
      <c r="N12" s="211">
        <f>N13</f>
        <v>3571068.13</v>
      </c>
      <c r="O12" s="210">
        <f>O13</f>
        <v>0</v>
      </c>
      <c r="P12" s="210">
        <f>P13</f>
        <v>0</v>
      </c>
      <c r="Q12" s="210">
        <f>Q13</f>
        <v>0</v>
      </c>
      <c r="R12" s="247"/>
      <c r="S12" s="247"/>
      <c r="T12" s="247"/>
      <c r="U12" s="247"/>
    </row>
    <row r="13" spans="1:21" s="88" customFormat="1" ht="67.5" customHeight="1">
      <c r="A13" s="278"/>
      <c r="B13" s="278"/>
      <c r="C13" s="278"/>
      <c r="D13" s="266"/>
      <c r="E13" s="256">
        <v>223</v>
      </c>
      <c r="F13" s="266" t="s">
        <v>716</v>
      </c>
      <c r="G13" s="266" t="s">
        <v>992</v>
      </c>
      <c r="H13" s="265">
        <v>23000</v>
      </c>
      <c r="I13" s="265">
        <v>26096</v>
      </c>
      <c r="J13" s="265">
        <v>15829</v>
      </c>
      <c r="K13" s="247">
        <f>+J13/H13</f>
        <v>0.68821739130434778</v>
      </c>
      <c r="L13" s="247">
        <f>+K13/I13*100</f>
        <v>2.6372524191613572E-3</v>
      </c>
      <c r="M13" s="210">
        <v>0</v>
      </c>
      <c r="N13" s="211">
        <v>3571068.13</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1">N10</f>
        <v>3571068.13</v>
      </c>
      <c r="O18" s="210">
        <f t="shared" si="1"/>
        <v>0</v>
      </c>
      <c r="P18" s="210">
        <f t="shared" si="1"/>
        <v>0</v>
      </c>
      <c r="Q18" s="210">
        <f t="shared" si="1"/>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8.xml><?xml version="1.0" encoding="utf-8"?>
<worksheet xmlns="http://schemas.openxmlformats.org/spreadsheetml/2006/main" xmlns:r="http://schemas.openxmlformats.org/officeDocument/2006/relationships">
  <dimension ref="A1:U19"/>
  <sheetViews>
    <sheetView showGridLines="0" zoomScale="90" zoomScaleNormal="90" zoomScaleSheetLayoutView="70" workbookViewId="0">
      <selection activeCell="K13" sqref="K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1" t="s">
        <v>998</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Q12" si="0">M10</f>
        <v>0</v>
      </c>
      <c r="N9" s="211">
        <f t="shared" si="0"/>
        <v>366233.25</v>
      </c>
      <c r="O9" s="210">
        <f t="shared" si="0"/>
        <v>0</v>
      </c>
      <c r="P9" s="210">
        <f t="shared" si="0"/>
        <v>0</v>
      </c>
      <c r="Q9" s="210">
        <f t="shared" si="0"/>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366233.25</v>
      </c>
      <c r="O10" s="210">
        <f t="shared" si="0"/>
        <v>0</v>
      </c>
      <c r="P10" s="210">
        <f t="shared" si="0"/>
        <v>0</v>
      </c>
      <c r="Q10" s="210">
        <f t="shared" si="0"/>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366233.25</v>
      </c>
      <c r="O11" s="210">
        <f t="shared" si="0"/>
        <v>0</v>
      </c>
      <c r="P11" s="210">
        <f t="shared" si="0"/>
        <v>0</v>
      </c>
      <c r="Q11" s="210">
        <f t="shared" si="0"/>
        <v>0</v>
      </c>
      <c r="R11" s="247"/>
      <c r="S11" s="247"/>
      <c r="T11" s="247"/>
      <c r="U11" s="247"/>
    </row>
    <row r="12" spans="1:21" s="88" customFormat="1" ht="27" customHeight="1">
      <c r="A12" s="256"/>
      <c r="B12" s="278"/>
      <c r="C12" s="278"/>
      <c r="D12" s="256">
        <v>4</v>
      </c>
      <c r="E12" s="266"/>
      <c r="F12" s="266" t="s">
        <v>716</v>
      </c>
      <c r="G12" s="266"/>
      <c r="H12" s="266"/>
      <c r="I12" s="265"/>
      <c r="J12" s="265"/>
      <c r="K12" s="247"/>
      <c r="L12" s="247"/>
      <c r="M12" s="211">
        <f t="shared" si="0"/>
        <v>0</v>
      </c>
      <c r="N12" s="211">
        <f>N13</f>
        <v>366233.25</v>
      </c>
      <c r="O12" s="210">
        <f>O13</f>
        <v>0</v>
      </c>
      <c r="P12" s="210">
        <f>P13</f>
        <v>0</v>
      </c>
      <c r="Q12" s="210">
        <f>Q13</f>
        <v>0</v>
      </c>
      <c r="R12" s="247"/>
      <c r="S12" s="247"/>
      <c r="T12" s="247"/>
      <c r="U12" s="247"/>
    </row>
    <row r="13" spans="1:21" s="88" customFormat="1" ht="67.5" customHeight="1">
      <c r="A13" s="278"/>
      <c r="B13" s="278"/>
      <c r="C13" s="278"/>
      <c r="D13" s="266"/>
      <c r="E13" s="256">
        <v>223</v>
      </c>
      <c r="F13" s="266" t="s">
        <v>716</v>
      </c>
      <c r="G13" s="266" t="s">
        <v>992</v>
      </c>
      <c r="H13" s="265">
        <v>23000</v>
      </c>
      <c r="I13" s="265">
        <v>26096</v>
      </c>
      <c r="J13" s="265">
        <v>15829</v>
      </c>
      <c r="K13" s="247">
        <f>+J13/H13</f>
        <v>0.68821739130434778</v>
      </c>
      <c r="L13" s="247">
        <f>+K13/I13*100</f>
        <v>2.6372524191613572E-3</v>
      </c>
      <c r="M13" s="210">
        <v>0</v>
      </c>
      <c r="N13" s="211">
        <v>366233.25</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1">N10</f>
        <v>366233.25</v>
      </c>
      <c r="O18" s="210">
        <f t="shared" si="1"/>
        <v>0</v>
      </c>
      <c r="P18" s="210">
        <f t="shared" si="1"/>
        <v>0</v>
      </c>
      <c r="Q18" s="210">
        <f t="shared" si="1"/>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dimension ref="A1:U19"/>
  <sheetViews>
    <sheetView showGridLines="0" zoomScale="90" zoomScaleNormal="90" zoomScaleSheetLayoutView="70" workbookViewId="0">
      <selection activeCell="K13" sqref="K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36.75" customHeight="1">
      <c r="A2" s="471" t="s">
        <v>999</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Q12" si="0">M10</f>
        <v>0</v>
      </c>
      <c r="N9" s="211">
        <f t="shared" si="0"/>
        <v>24208.76</v>
      </c>
      <c r="O9" s="210">
        <f t="shared" si="0"/>
        <v>0</v>
      </c>
      <c r="P9" s="210">
        <f t="shared" si="0"/>
        <v>0</v>
      </c>
      <c r="Q9" s="210">
        <f t="shared" si="0"/>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24208.76</v>
      </c>
      <c r="O10" s="210">
        <f t="shared" si="0"/>
        <v>0</v>
      </c>
      <c r="P10" s="210">
        <f t="shared" si="0"/>
        <v>0</v>
      </c>
      <c r="Q10" s="210">
        <f t="shared" si="0"/>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24208.76</v>
      </c>
      <c r="O11" s="210">
        <f t="shared" si="0"/>
        <v>0</v>
      </c>
      <c r="P11" s="210">
        <f t="shared" si="0"/>
        <v>0</v>
      </c>
      <c r="Q11" s="210">
        <f t="shared" si="0"/>
        <v>0</v>
      </c>
      <c r="R11" s="247"/>
      <c r="S11" s="247"/>
      <c r="T11" s="247"/>
      <c r="U11" s="247"/>
    </row>
    <row r="12" spans="1:21" s="88" customFormat="1" ht="27" customHeight="1">
      <c r="A12" s="256"/>
      <c r="B12" s="278"/>
      <c r="C12" s="278"/>
      <c r="D12" s="278">
        <v>3</v>
      </c>
      <c r="E12" s="278"/>
      <c r="F12" s="161" t="s">
        <v>646</v>
      </c>
      <c r="G12" s="290"/>
      <c r="H12" s="248"/>
      <c r="I12" s="248"/>
      <c r="J12" s="248"/>
      <c r="K12" s="247"/>
      <c r="L12" s="247"/>
      <c r="M12" s="211">
        <f t="shared" si="0"/>
        <v>0</v>
      </c>
      <c r="N12" s="211">
        <f>N13</f>
        <v>24208.76</v>
      </c>
      <c r="O12" s="210">
        <f>O13</f>
        <v>0</v>
      </c>
      <c r="P12" s="210">
        <f>P13</f>
        <v>0</v>
      </c>
      <c r="Q12" s="210">
        <f>Q13</f>
        <v>0</v>
      </c>
      <c r="R12" s="247"/>
      <c r="S12" s="247"/>
      <c r="T12" s="247"/>
      <c r="U12" s="247"/>
    </row>
    <row r="13" spans="1:21" s="88" customFormat="1" ht="67.5" customHeight="1">
      <c r="A13" s="278"/>
      <c r="B13" s="278"/>
      <c r="C13" s="278"/>
      <c r="D13" s="278"/>
      <c r="E13" s="278">
        <v>222</v>
      </c>
      <c r="F13" s="161" t="s">
        <v>647</v>
      </c>
      <c r="G13" s="185" t="s">
        <v>648</v>
      </c>
      <c r="H13" s="248">
        <v>710</v>
      </c>
      <c r="I13" s="215">
        <v>12373</v>
      </c>
      <c r="J13" s="215">
        <v>34305</v>
      </c>
      <c r="K13" s="247">
        <v>0.48299999999999998</v>
      </c>
      <c r="L13" s="247">
        <f>+K13/I13*100</f>
        <v>3.9036611977693366E-3</v>
      </c>
      <c r="M13" s="210">
        <v>0</v>
      </c>
      <c r="N13" s="211">
        <v>24208.76</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1">N10</f>
        <v>24208.76</v>
      </c>
      <c r="O18" s="210">
        <f t="shared" si="1"/>
        <v>0</v>
      </c>
      <c r="P18" s="210">
        <f t="shared" si="1"/>
        <v>0</v>
      </c>
      <c r="Q18" s="210">
        <f t="shared" si="1"/>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dimension ref="A1:O33"/>
  <sheetViews>
    <sheetView showGridLines="0" topLeftCell="A6" workbookViewId="0">
      <pane xSplit="1" ySplit="1" topLeftCell="B15" activePane="bottomRight" state="frozen"/>
      <selection activeCell="A6" sqref="A6"/>
      <selection pane="topRight" activeCell="B6" sqref="B6"/>
      <selection pane="bottomLeft" activeCell="A7" sqref="A7"/>
      <selection pane="bottomRight" activeCell="L16" sqref="L16"/>
    </sheetView>
  </sheetViews>
  <sheetFormatPr baseColWidth="10" defaultRowHeight="13.5"/>
  <cols>
    <col min="1" max="1" width="10.5703125" style="1" customWidth="1"/>
    <col min="2" max="2" width="17.42578125" style="1" customWidth="1"/>
    <col min="3" max="3" width="17.85546875" style="1" customWidth="1"/>
    <col min="4" max="4" width="17.140625" style="1" customWidth="1"/>
    <col min="5" max="5" width="17.42578125" style="1" customWidth="1"/>
    <col min="6" max="6" width="15.85546875" style="1" customWidth="1"/>
    <col min="7" max="7" width="11" style="1" customWidth="1"/>
    <col min="8" max="8" width="6.5703125" style="1" customWidth="1"/>
    <col min="9" max="9" width="56.140625" style="1" customWidth="1"/>
    <col min="10" max="16384" width="11.42578125" style="1"/>
  </cols>
  <sheetData>
    <row r="1" spans="1:12" ht="35.1" customHeight="1">
      <c r="A1" s="426" t="s">
        <v>82</v>
      </c>
      <c r="B1" s="427"/>
      <c r="C1" s="427"/>
      <c r="D1" s="427"/>
      <c r="E1" s="427"/>
      <c r="F1" s="427"/>
      <c r="G1" s="427"/>
      <c r="H1" s="427"/>
      <c r="I1" s="428"/>
    </row>
    <row r="2" spans="1:12" ht="6.75" customHeight="1"/>
    <row r="3" spans="1:12" ht="17.25" customHeight="1">
      <c r="A3" s="429" t="s">
        <v>165</v>
      </c>
      <c r="B3" s="430"/>
      <c r="C3" s="430"/>
      <c r="D3" s="430"/>
      <c r="E3" s="430"/>
      <c r="F3" s="430"/>
      <c r="G3" s="430"/>
      <c r="H3" s="430"/>
      <c r="I3" s="431"/>
    </row>
    <row r="4" spans="1:12" ht="17.25" customHeight="1">
      <c r="A4" s="429" t="s">
        <v>166</v>
      </c>
      <c r="B4" s="430"/>
      <c r="C4" s="430"/>
      <c r="D4" s="430"/>
      <c r="E4" s="430"/>
      <c r="F4" s="430"/>
      <c r="G4" s="430"/>
      <c r="H4" s="430"/>
      <c r="I4" s="431"/>
    </row>
    <row r="5" spans="1:12" ht="28.9" customHeight="1">
      <c r="A5" s="424" t="s">
        <v>40</v>
      </c>
      <c r="B5" s="436" t="s">
        <v>103</v>
      </c>
      <c r="C5" s="437"/>
      <c r="D5" s="437"/>
      <c r="E5" s="438"/>
      <c r="F5" s="112" t="s">
        <v>93</v>
      </c>
      <c r="G5" s="112"/>
      <c r="H5" s="432" t="s">
        <v>155</v>
      </c>
      <c r="I5" s="433"/>
    </row>
    <row r="6" spans="1:12" ht="31.15" customHeight="1">
      <c r="A6" s="425"/>
      <c r="B6" s="113" t="s">
        <v>154</v>
      </c>
      <c r="C6" s="113" t="s">
        <v>42</v>
      </c>
      <c r="D6" s="113" t="s">
        <v>43</v>
      </c>
      <c r="E6" s="113" t="s">
        <v>109</v>
      </c>
      <c r="F6" s="114" t="s">
        <v>110</v>
      </c>
      <c r="G6" s="114" t="s">
        <v>111</v>
      </c>
      <c r="H6" s="434" t="s">
        <v>81</v>
      </c>
      <c r="I6" s="435"/>
    </row>
    <row r="7" spans="1:12" s="37" customFormat="1" ht="12.75" customHeight="1">
      <c r="A7" s="66" t="s">
        <v>0</v>
      </c>
      <c r="B7" s="18" t="s">
        <v>1</v>
      </c>
      <c r="C7" s="18" t="s">
        <v>2</v>
      </c>
      <c r="D7" s="18" t="s">
        <v>6</v>
      </c>
      <c r="E7" s="18" t="s">
        <v>3</v>
      </c>
      <c r="F7" s="18" t="s">
        <v>4</v>
      </c>
      <c r="G7" s="18" t="s">
        <v>5</v>
      </c>
      <c r="H7" s="78"/>
      <c r="I7" s="69"/>
    </row>
    <row r="8" spans="1:12" s="37" customFormat="1" ht="35.450000000000003" customHeight="1">
      <c r="A8" s="222" t="s">
        <v>104</v>
      </c>
      <c r="B8" s="223">
        <f>+B9+B11+B13+B15</f>
        <v>524552105.05000019</v>
      </c>
      <c r="C8" s="223">
        <f>+C9+C11+C13+C15</f>
        <v>478049458.8900001</v>
      </c>
      <c r="D8" s="223">
        <f>+D9+D11+D13+D15</f>
        <v>478049458.8900001</v>
      </c>
      <c r="E8" s="223">
        <f>+E9+E11+E13+E15</f>
        <v>478049458.8900001</v>
      </c>
      <c r="F8" s="223">
        <f>+F9+F11+F13+F15</f>
        <v>-46502646.160000101</v>
      </c>
      <c r="G8" s="223">
        <f>+G9</f>
        <v>0</v>
      </c>
      <c r="H8" s="224"/>
      <c r="I8" s="225"/>
    </row>
    <row r="9" spans="1:12" s="37" customFormat="1" ht="213" customHeight="1">
      <c r="A9" s="188">
        <v>1000</v>
      </c>
      <c r="B9" s="210">
        <v>389094617.05000019</v>
      </c>
      <c r="C9" s="210">
        <v>383348341.20000011</v>
      </c>
      <c r="D9" s="210">
        <v>383348341.20000011</v>
      </c>
      <c r="E9" s="210">
        <v>383348341.20000011</v>
      </c>
      <c r="F9" s="210">
        <f>+C9-B9</f>
        <v>-5746275.8500000834</v>
      </c>
      <c r="G9" s="210">
        <f>+D9-C9</f>
        <v>0</v>
      </c>
      <c r="H9" s="418" t="s">
        <v>943</v>
      </c>
      <c r="I9" s="419"/>
    </row>
    <row r="10" spans="1:12" s="37" customFormat="1" ht="42.75" customHeight="1">
      <c r="A10" s="177"/>
      <c r="B10" s="293"/>
      <c r="C10" s="293"/>
      <c r="D10" s="293"/>
      <c r="E10" s="293"/>
      <c r="F10" s="294"/>
      <c r="G10" s="293"/>
      <c r="H10" s="420" t="s">
        <v>667</v>
      </c>
      <c r="I10" s="421"/>
    </row>
    <row r="11" spans="1:12" s="37" customFormat="1" ht="225" customHeight="1">
      <c r="A11" s="188">
        <v>2000</v>
      </c>
      <c r="B11" s="210">
        <v>31754173.020000003</v>
      </c>
      <c r="C11" s="210">
        <v>27398102.380000006</v>
      </c>
      <c r="D11" s="210">
        <v>27398102.380000006</v>
      </c>
      <c r="E11" s="210">
        <v>27398102.380000006</v>
      </c>
      <c r="F11" s="210">
        <f>+C11-B11</f>
        <v>-4356070.6399999969</v>
      </c>
      <c r="G11" s="210">
        <f>+D11-C11</f>
        <v>0</v>
      </c>
      <c r="H11" s="418" t="s">
        <v>942</v>
      </c>
      <c r="I11" s="419"/>
    </row>
    <row r="12" spans="1:12" s="37" customFormat="1" ht="45" customHeight="1">
      <c r="A12" s="177"/>
      <c r="B12" s="293"/>
      <c r="C12" s="293"/>
      <c r="D12" s="293"/>
      <c r="E12" s="293"/>
      <c r="F12" s="294"/>
      <c r="G12" s="293"/>
      <c r="H12" s="420" t="s">
        <v>667</v>
      </c>
      <c r="I12" s="421"/>
    </row>
    <row r="13" spans="1:12" s="37" customFormat="1" ht="228.75" customHeight="1">
      <c r="A13" s="188">
        <v>3000</v>
      </c>
      <c r="B13" s="210">
        <v>83685153.980000019</v>
      </c>
      <c r="C13" s="210">
        <v>50469651.540000007</v>
      </c>
      <c r="D13" s="210">
        <v>50469651.540000007</v>
      </c>
      <c r="E13" s="210">
        <v>50469651.540000007</v>
      </c>
      <c r="F13" s="210">
        <f>+C13-B13</f>
        <v>-33215502.440000013</v>
      </c>
      <c r="G13" s="210">
        <f>+D13-C13</f>
        <v>0</v>
      </c>
      <c r="H13" s="422" t="s">
        <v>944</v>
      </c>
      <c r="I13" s="423"/>
      <c r="J13" s="417"/>
      <c r="K13" s="417"/>
      <c r="L13" s="417"/>
    </row>
    <row r="14" spans="1:12" s="37" customFormat="1" ht="45" customHeight="1">
      <c r="A14" s="177"/>
      <c r="B14" s="293"/>
      <c r="C14" s="293"/>
      <c r="D14" s="293"/>
      <c r="E14" s="293"/>
      <c r="F14" s="294"/>
      <c r="G14" s="293"/>
      <c r="H14" s="420" t="s">
        <v>667</v>
      </c>
      <c r="I14" s="421"/>
    </row>
    <row r="15" spans="1:12" s="37" customFormat="1" ht="103.5" customHeight="1">
      <c r="A15" s="188">
        <v>4000</v>
      </c>
      <c r="B15" s="210">
        <v>20018161</v>
      </c>
      <c r="C15" s="210">
        <v>16833363.77</v>
      </c>
      <c r="D15" s="210">
        <v>16833363.77</v>
      </c>
      <c r="E15" s="210">
        <v>16833363.77</v>
      </c>
      <c r="F15" s="210">
        <f>+C15-B15</f>
        <v>-3184797.2300000004</v>
      </c>
      <c r="G15" s="210">
        <f>+D15-C15</f>
        <v>0</v>
      </c>
      <c r="H15" s="418" t="s">
        <v>945</v>
      </c>
      <c r="I15" s="419"/>
    </row>
    <row r="16" spans="1:12" s="37" customFormat="1" ht="39.75" customHeight="1">
      <c r="A16" s="177"/>
      <c r="B16" s="293"/>
      <c r="C16" s="293"/>
      <c r="D16" s="293"/>
      <c r="E16" s="293"/>
      <c r="F16" s="294"/>
      <c r="G16" s="293"/>
      <c r="H16" s="420" t="s">
        <v>667</v>
      </c>
      <c r="I16" s="421"/>
    </row>
    <row r="17" spans="1:15" s="37" customFormat="1" ht="51.75" customHeight="1">
      <c r="A17" s="295" t="s">
        <v>107</v>
      </c>
      <c r="B17" s="296">
        <f t="shared" ref="B17:G17" si="0">+B18+B20+B22+B26+B28+B24</f>
        <v>717132140.8499999</v>
      </c>
      <c r="C17" s="296">
        <f t="shared" si="0"/>
        <v>436691942.45999998</v>
      </c>
      <c r="D17" s="296">
        <f t="shared" si="0"/>
        <v>436691942.45999998</v>
      </c>
      <c r="E17" s="296">
        <f t="shared" si="0"/>
        <v>436691942.45999998</v>
      </c>
      <c r="F17" s="296">
        <f t="shared" si="0"/>
        <v>-280440198.39000005</v>
      </c>
      <c r="G17" s="296">
        <f t="shared" si="0"/>
        <v>0</v>
      </c>
      <c r="H17" s="297"/>
      <c r="I17" s="298"/>
    </row>
    <row r="18" spans="1:15" s="37" customFormat="1" ht="123" customHeight="1">
      <c r="A18" s="299">
        <v>1000</v>
      </c>
      <c r="B18" s="210">
        <v>306195576.27000004</v>
      </c>
      <c r="C18" s="210">
        <v>304814508.71999997</v>
      </c>
      <c r="D18" s="210">
        <v>304814508.71999997</v>
      </c>
      <c r="E18" s="210">
        <v>304814508.71999997</v>
      </c>
      <c r="F18" s="210">
        <f>+C18-B18</f>
        <v>-1381067.5500000715</v>
      </c>
      <c r="G18" s="210">
        <f>+D18-C18</f>
        <v>0</v>
      </c>
      <c r="H18" s="418" t="s">
        <v>946</v>
      </c>
      <c r="I18" s="419"/>
      <c r="J18" s="417"/>
      <c r="K18" s="417"/>
      <c r="L18" s="405"/>
      <c r="M18" s="405"/>
      <c r="N18" s="405"/>
      <c r="O18" s="405"/>
    </row>
    <row r="19" spans="1:15" s="37" customFormat="1" ht="27.75" customHeight="1">
      <c r="A19" s="300"/>
      <c r="B19" s="301"/>
      <c r="C19" s="301"/>
      <c r="D19" s="301"/>
      <c r="E19" s="301"/>
      <c r="F19" s="302"/>
      <c r="G19" s="301"/>
      <c r="H19" s="420" t="s">
        <v>667</v>
      </c>
      <c r="I19" s="421"/>
      <c r="J19" s="405"/>
      <c r="K19" s="405"/>
      <c r="L19" s="405"/>
      <c r="M19" s="405"/>
      <c r="N19" s="405"/>
      <c r="O19" s="405"/>
    </row>
    <row r="20" spans="1:15" s="37" customFormat="1" ht="115.5" customHeight="1">
      <c r="A20" s="299">
        <v>2000</v>
      </c>
      <c r="B20" s="210">
        <v>19838428.140000001</v>
      </c>
      <c r="C20" s="210">
        <v>5196546.1300000008</v>
      </c>
      <c r="D20" s="210">
        <v>5196546.1300000008</v>
      </c>
      <c r="E20" s="210">
        <v>5196546.1300000008</v>
      </c>
      <c r="F20" s="210">
        <f>+C20-B20</f>
        <v>-14641882.01</v>
      </c>
      <c r="G20" s="210">
        <f>+D20-C20</f>
        <v>0</v>
      </c>
      <c r="H20" s="418" t="s">
        <v>947</v>
      </c>
      <c r="I20" s="419"/>
    </row>
    <row r="21" spans="1:15" s="37" customFormat="1" ht="28.5" customHeight="1">
      <c r="A21" s="300"/>
      <c r="B21" s="301"/>
      <c r="C21" s="301"/>
      <c r="D21" s="301"/>
      <c r="E21" s="301"/>
      <c r="F21" s="302"/>
      <c r="G21" s="301"/>
      <c r="H21" s="420" t="s">
        <v>667</v>
      </c>
      <c r="I21" s="421"/>
    </row>
    <row r="22" spans="1:15" s="37" customFormat="1" ht="136.5" customHeight="1">
      <c r="A22" s="299">
        <v>3000</v>
      </c>
      <c r="B22" s="210">
        <v>12408821.149999999</v>
      </c>
      <c r="C22" s="210">
        <v>8790587.0999999996</v>
      </c>
      <c r="D22" s="210">
        <v>8790587.0999999996</v>
      </c>
      <c r="E22" s="210">
        <v>8790587.0999999996</v>
      </c>
      <c r="F22" s="210">
        <f>+C22-B22</f>
        <v>-3618234.0499999989</v>
      </c>
      <c r="G22" s="303">
        <f>+D22-C22</f>
        <v>0</v>
      </c>
      <c r="H22" s="418" t="s">
        <v>948</v>
      </c>
      <c r="I22" s="419"/>
    </row>
    <row r="23" spans="1:15" s="37" customFormat="1" ht="36.75" customHeight="1">
      <c r="A23" s="300"/>
      <c r="B23" s="301"/>
      <c r="C23" s="301"/>
      <c r="D23" s="301"/>
      <c r="E23" s="301"/>
      <c r="F23" s="302"/>
      <c r="G23" s="301"/>
      <c r="H23" s="420" t="s">
        <v>667</v>
      </c>
      <c r="I23" s="421"/>
    </row>
    <row r="24" spans="1:15" s="37" customFormat="1" ht="77.25" customHeight="1">
      <c r="A24" s="188">
        <v>4000</v>
      </c>
      <c r="B24" s="210">
        <v>10290006</v>
      </c>
      <c r="C24" s="210">
        <v>389217.12</v>
      </c>
      <c r="D24" s="210">
        <v>389217.12</v>
      </c>
      <c r="E24" s="210">
        <v>389217.12</v>
      </c>
      <c r="F24" s="210">
        <f>+C24-B24</f>
        <v>-9900788.8800000008</v>
      </c>
      <c r="G24" s="303">
        <f>+D24-C24</f>
        <v>0</v>
      </c>
      <c r="H24" s="418" t="s">
        <v>949</v>
      </c>
      <c r="I24" s="419"/>
      <c r="J24" s="417"/>
      <c r="K24" s="417"/>
    </row>
    <row r="25" spans="1:15" s="37" customFormat="1" ht="30.75" customHeight="1">
      <c r="A25" s="304"/>
      <c r="B25" s="301"/>
      <c r="C25" s="301"/>
      <c r="D25" s="301"/>
      <c r="E25" s="301"/>
      <c r="F25" s="302"/>
      <c r="G25" s="301"/>
      <c r="H25" s="420" t="s">
        <v>667</v>
      </c>
      <c r="I25" s="421"/>
    </row>
    <row r="26" spans="1:15" s="37" customFormat="1" ht="116.25" customHeight="1">
      <c r="A26" s="188">
        <v>5000</v>
      </c>
      <c r="B26" s="210">
        <v>41730734.999999993</v>
      </c>
      <c r="C26" s="210">
        <v>5607334.79</v>
      </c>
      <c r="D26" s="210">
        <v>5607334.79</v>
      </c>
      <c r="E26" s="210">
        <v>5607334.79</v>
      </c>
      <c r="F26" s="210">
        <f>+C26-B26</f>
        <v>-36123400.209999993</v>
      </c>
      <c r="G26" s="303">
        <f>+D26-C26</f>
        <v>0</v>
      </c>
      <c r="H26" s="418" t="s">
        <v>950</v>
      </c>
      <c r="I26" s="419"/>
      <c r="J26" s="417"/>
      <c r="K26" s="417"/>
    </row>
    <row r="27" spans="1:15" s="37" customFormat="1" ht="33.75" customHeight="1">
      <c r="A27" s="304"/>
      <c r="B27" s="301"/>
      <c r="C27" s="301"/>
      <c r="D27" s="301"/>
      <c r="E27" s="301"/>
      <c r="F27" s="302"/>
      <c r="G27" s="301"/>
      <c r="H27" s="420" t="s">
        <v>667</v>
      </c>
      <c r="I27" s="421"/>
    </row>
    <row r="28" spans="1:15" s="37" customFormat="1" ht="152.25" customHeight="1">
      <c r="A28" s="188">
        <v>6000</v>
      </c>
      <c r="B28" s="210">
        <v>326668574.28999996</v>
      </c>
      <c r="C28" s="210">
        <v>111893748.59999998</v>
      </c>
      <c r="D28" s="210">
        <v>111893748.59999998</v>
      </c>
      <c r="E28" s="210">
        <v>111893748.59999998</v>
      </c>
      <c r="F28" s="210">
        <f>+C28-B28</f>
        <v>-214774825.69</v>
      </c>
      <c r="G28" s="210">
        <f>+D28-C28</f>
        <v>0</v>
      </c>
      <c r="H28" s="418" t="s">
        <v>951</v>
      </c>
      <c r="I28" s="419"/>
    </row>
    <row r="29" spans="1:15" s="37" customFormat="1" ht="30" customHeight="1">
      <c r="A29" s="304"/>
      <c r="B29" s="301"/>
      <c r="C29" s="301"/>
      <c r="D29" s="301"/>
      <c r="E29" s="301"/>
      <c r="F29" s="302"/>
      <c r="G29" s="301"/>
      <c r="H29" s="420" t="s">
        <v>667</v>
      </c>
      <c r="I29" s="421"/>
    </row>
    <row r="30" spans="1:15" s="37" customFormat="1" ht="28.9" customHeight="1">
      <c r="A30" s="305" t="s">
        <v>112</v>
      </c>
      <c r="B30" s="306">
        <f t="shared" ref="B30:G30" si="1">+B8+B17</f>
        <v>1241684245.9000001</v>
      </c>
      <c r="C30" s="306">
        <f t="shared" si="1"/>
        <v>914741401.35000014</v>
      </c>
      <c r="D30" s="306">
        <f t="shared" si="1"/>
        <v>914741401.35000014</v>
      </c>
      <c r="E30" s="306">
        <f t="shared" si="1"/>
        <v>914741401.35000014</v>
      </c>
      <c r="F30" s="306">
        <f t="shared" si="1"/>
        <v>-326942844.55000013</v>
      </c>
      <c r="G30" s="306">
        <f t="shared" si="1"/>
        <v>0</v>
      </c>
      <c r="H30" s="307"/>
      <c r="I30" s="308"/>
    </row>
    <row r="31" spans="1:15">
      <c r="A31" s="22"/>
    </row>
    <row r="32" spans="1:15">
      <c r="A32" s="9"/>
      <c r="G32" s="11"/>
      <c r="H32" s="11"/>
      <c r="I32" s="11"/>
    </row>
    <row r="33" spans="1:9">
      <c r="A33" s="12"/>
      <c r="G33" s="14"/>
      <c r="H33" s="14"/>
      <c r="I33" s="14"/>
    </row>
  </sheetData>
  <mergeCells count="31">
    <mergeCell ref="A5:A6"/>
    <mergeCell ref="A1:I1"/>
    <mergeCell ref="A3:I3"/>
    <mergeCell ref="A4:I4"/>
    <mergeCell ref="H5:I5"/>
    <mergeCell ref="H6:I6"/>
    <mergeCell ref="B5:E5"/>
    <mergeCell ref="H29:I29"/>
    <mergeCell ref="H25:I25"/>
    <mergeCell ref="H23:I23"/>
    <mergeCell ref="H20:I20"/>
    <mergeCell ref="H21:I21"/>
    <mergeCell ref="H22:I22"/>
    <mergeCell ref="H24:I24"/>
    <mergeCell ref="H26:I26"/>
    <mergeCell ref="H28:I28"/>
    <mergeCell ref="H27:I27"/>
    <mergeCell ref="H14:I14"/>
    <mergeCell ref="H15:I15"/>
    <mergeCell ref="H16:I16"/>
    <mergeCell ref="J24:K24"/>
    <mergeCell ref="J18:K18"/>
    <mergeCell ref="J26:K26"/>
    <mergeCell ref="H9:I9"/>
    <mergeCell ref="H10:I10"/>
    <mergeCell ref="H11:I11"/>
    <mergeCell ref="H12:I12"/>
    <mergeCell ref="H13:I13"/>
    <mergeCell ref="J13:L13"/>
    <mergeCell ref="H18:I18"/>
    <mergeCell ref="H19:I19"/>
  </mergeCells>
  <phoneticPr fontId="0" type="noConversion"/>
  <printOptions horizontalCentered="1"/>
  <pageMargins left="0.19685039370078741" right="0.19685039370078741" top="1.6535433070866143" bottom="0.47244094488188981" header="0.19685039370078741" footer="0.19685039370078741"/>
  <pageSetup scale="80" orientation="landscape" r:id="rId1"/>
  <headerFooter scaleWithDoc="0">
    <oddHeader>&amp;C&amp;G</oddHeader>
    <oddFooter>&amp;C&amp;G</oddFooter>
  </headerFooter>
  <ignoredErrors>
    <ignoredError sqref="A7:D7 E7:G7" numberStoredAsText="1"/>
  </ignoredErrors>
  <legacyDrawingHF r:id="rId2"/>
</worksheet>
</file>

<file path=xl/worksheets/sheet20.xml><?xml version="1.0" encoding="utf-8"?>
<worksheet xmlns="http://schemas.openxmlformats.org/spreadsheetml/2006/main" xmlns:r="http://schemas.openxmlformats.org/officeDocument/2006/relationships">
  <dimension ref="A1:U19"/>
  <sheetViews>
    <sheetView showGridLines="0" topLeftCell="A10" zoomScale="90" zoomScaleNormal="90" zoomScaleSheetLayoutView="70" workbookViewId="0">
      <selection activeCell="L13" sqref="L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36.75" customHeight="1">
      <c r="A2" s="471" t="s">
        <v>1000</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Q12" si="0">M10</f>
        <v>0</v>
      </c>
      <c r="N9" s="211">
        <f t="shared" si="0"/>
        <v>51088.34</v>
      </c>
      <c r="O9" s="210">
        <f t="shared" si="0"/>
        <v>0</v>
      </c>
      <c r="P9" s="210">
        <f t="shared" si="0"/>
        <v>0</v>
      </c>
      <c r="Q9" s="210">
        <f t="shared" si="0"/>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51088.34</v>
      </c>
      <c r="O10" s="210">
        <f t="shared" si="0"/>
        <v>0</v>
      </c>
      <c r="P10" s="210">
        <f t="shared" si="0"/>
        <v>0</v>
      </c>
      <c r="Q10" s="210">
        <f t="shared" si="0"/>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51088.34</v>
      </c>
      <c r="O11" s="210">
        <f t="shared" si="0"/>
        <v>0</v>
      </c>
      <c r="P11" s="210">
        <f t="shared" si="0"/>
        <v>0</v>
      </c>
      <c r="Q11" s="210">
        <f t="shared" si="0"/>
        <v>0</v>
      </c>
      <c r="R11" s="247"/>
      <c r="S11" s="247"/>
      <c r="T11" s="247"/>
      <c r="U11" s="247"/>
    </row>
    <row r="12" spans="1:21" s="88" customFormat="1" ht="27" customHeight="1">
      <c r="A12" s="256"/>
      <c r="B12" s="278"/>
      <c r="C12" s="278"/>
      <c r="D12" s="278">
        <v>3</v>
      </c>
      <c r="E12" s="278"/>
      <c r="F12" s="161" t="s">
        <v>646</v>
      </c>
      <c r="G12" s="290"/>
      <c r="H12" s="248"/>
      <c r="I12" s="248"/>
      <c r="J12" s="248"/>
      <c r="K12" s="247"/>
      <c r="L12" s="247"/>
      <c r="M12" s="211">
        <f t="shared" si="0"/>
        <v>0</v>
      </c>
      <c r="N12" s="211">
        <f>N13</f>
        <v>51088.34</v>
      </c>
      <c r="O12" s="210">
        <f>O13</f>
        <v>0</v>
      </c>
      <c r="P12" s="210">
        <f>P13</f>
        <v>0</v>
      </c>
      <c r="Q12" s="210">
        <f>Q13</f>
        <v>0</v>
      </c>
      <c r="R12" s="247"/>
      <c r="S12" s="247"/>
      <c r="T12" s="247"/>
      <c r="U12" s="247"/>
    </row>
    <row r="13" spans="1:21" s="88" customFormat="1" ht="67.5" customHeight="1">
      <c r="A13" s="278"/>
      <c r="B13" s="278"/>
      <c r="C13" s="278"/>
      <c r="D13" s="278"/>
      <c r="E13" s="278">
        <v>222</v>
      </c>
      <c r="F13" s="161" t="s">
        <v>647</v>
      </c>
      <c r="G13" s="185" t="s">
        <v>648</v>
      </c>
      <c r="H13" s="248">
        <v>710</v>
      </c>
      <c r="I13" s="215">
        <v>12373</v>
      </c>
      <c r="J13" s="215">
        <v>34305</v>
      </c>
      <c r="K13" s="247">
        <v>0.48299999999999998</v>
      </c>
      <c r="L13" s="247">
        <f>+K13/I13*100</f>
        <v>3.9036611977693366E-3</v>
      </c>
      <c r="M13" s="210">
        <v>0</v>
      </c>
      <c r="N13" s="211">
        <v>51088.34</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1">N10</f>
        <v>51088.34</v>
      </c>
      <c r="O18" s="210">
        <f t="shared" si="1"/>
        <v>0</v>
      </c>
      <c r="P18" s="210">
        <f t="shared" si="1"/>
        <v>0</v>
      </c>
      <c r="Q18" s="210">
        <f t="shared" si="1"/>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dimension ref="A1:U19"/>
  <sheetViews>
    <sheetView showGridLines="0" topLeftCell="A10" zoomScale="90" zoomScaleNormal="90" zoomScaleSheetLayoutView="70" workbookViewId="0">
      <selection activeCell="L13" sqref="L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36.75" customHeight="1">
      <c r="A2" s="471" t="s">
        <v>1001</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Q12" si="0">M10</f>
        <v>0</v>
      </c>
      <c r="N9" s="211">
        <f t="shared" si="0"/>
        <v>263952.25</v>
      </c>
      <c r="O9" s="210">
        <f t="shared" si="0"/>
        <v>0</v>
      </c>
      <c r="P9" s="210">
        <f t="shared" si="0"/>
        <v>0</v>
      </c>
      <c r="Q9" s="210">
        <f t="shared" si="0"/>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263952.25</v>
      </c>
      <c r="O10" s="210">
        <f t="shared" si="0"/>
        <v>0</v>
      </c>
      <c r="P10" s="210">
        <f t="shared" si="0"/>
        <v>0</v>
      </c>
      <c r="Q10" s="210">
        <f t="shared" si="0"/>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263952.25</v>
      </c>
      <c r="O11" s="210">
        <f t="shared" si="0"/>
        <v>0</v>
      </c>
      <c r="P11" s="210">
        <f t="shared" si="0"/>
        <v>0</v>
      </c>
      <c r="Q11" s="210">
        <f t="shared" si="0"/>
        <v>0</v>
      </c>
      <c r="R11" s="247"/>
      <c r="S11" s="247"/>
      <c r="T11" s="247"/>
      <c r="U11" s="247"/>
    </row>
    <row r="12" spans="1:21" s="88" customFormat="1" ht="27" customHeight="1">
      <c r="A12" s="256"/>
      <c r="B12" s="278"/>
      <c r="C12" s="278"/>
      <c r="D12" s="278">
        <v>3</v>
      </c>
      <c r="E12" s="278"/>
      <c r="F12" s="161" t="s">
        <v>646</v>
      </c>
      <c r="G12" s="290"/>
      <c r="H12" s="248"/>
      <c r="I12" s="248"/>
      <c r="J12" s="248"/>
      <c r="K12" s="247"/>
      <c r="L12" s="247"/>
      <c r="M12" s="211">
        <f t="shared" si="0"/>
        <v>0</v>
      </c>
      <c r="N12" s="211">
        <f>N13</f>
        <v>263952.25</v>
      </c>
      <c r="O12" s="210">
        <f>O13</f>
        <v>0</v>
      </c>
      <c r="P12" s="210">
        <f>P13</f>
        <v>0</v>
      </c>
      <c r="Q12" s="210">
        <f>Q13</f>
        <v>0</v>
      </c>
      <c r="R12" s="247"/>
      <c r="S12" s="247"/>
      <c r="T12" s="247"/>
      <c r="U12" s="247"/>
    </row>
    <row r="13" spans="1:21" s="88" customFormat="1" ht="67.5" customHeight="1">
      <c r="A13" s="278"/>
      <c r="B13" s="278"/>
      <c r="C13" s="278"/>
      <c r="D13" s="278"/>
      <c r="E13" s="278">
        <v>222</v>
      </c>
      <c r="F13" s="161" t="s">
        <v>647</v>
      </c>
      <c r="G13" s="185" t="s">
        <v>648</v>
      </c>
      <c r="H13" s="248">
        <v>710</v>
      </c>
      <c r="I13" s="215">
        <v>12373</v>
      </c>
      <c r="J13" s="215">
        <v>34305</v>
      </c>
      <c r="K13" s="247">
        <v>0.48299999999999998</v>
      </c>
      <c r="L13" s="247">
        <f>+K13/I13*100</f>
        <v>3.9036611977693366E-3</v>
      </c>
      <c r="M13" s="210">
        <v>0</v>
      </c>
      <c r="N13" s="211">
        <v>263952.25</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1">N10</f>
        <v>263952.25</v>
      </c>
      <c r="O18" s="210">
        <f t="shared" si="1"/>
        <v>0</v>
      </c>
      <c r="P18" s="210">
        <f t="shared" si="1"/>
        <v>0</v>
      </c>
      <c r="Q18" s="210">
        <f t="shared" si="1"/>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dimension ref="A1:U19"/>
  <sheetViews>
    <sheetView showGridLines="0" topLeftCell="A7" zoomScale="90" zoomScaleNormal="90" zoomScaleSheetLayoutView="70" workbookViewId="0">
      <selection activeCell="L13" sqref="L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36.75" customHeight="1">
      <c r="A2" s="471" t="s">
        <v>1003</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Q12" si="0">M10</f>
        <v>0</v>
      </c>
      <c r="N9" s="211">
        <f t="shared" si="0"/>
        <v>53855.6</v>
      </c>
      <c r="O9" s="210">
        <f t="shared" si="0"/>
        <v>0</v>
      </c>
      <c r="P9" s="210">
        <f t="shared" si="0"/>
        <v>0</v>
      </c>
      <c r="Q9" s="210">
        <f t="shared" si="0"/>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53855.6</v>
      </c>
      <c r="O10" s="210">
        <f t="shared" si="0"/>
        <v>0</v>
      </c>
      <c r="P10" s="210">
        <f t="shared" si="0"/>
        <v>0</v>
      </c>
      <c r="Q10" s="210">
        <f t="shared" si="0"/>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53855.6</v>
      </c>
      <c r="O11" s="210">
        <f t="shared" si="0"/>
        <v>0</v>
      </c>
      <c r="P11" s="210">
        <f t="shared" si="0"/>
        <v>0</v>
      </c>
      <c r="Q11" s="210">
        <f t="shared" si="0"/>
        <v>0</v>
      </c>
      <c r="R11" s="247"/>
      <c r="S11" s="247"/>
      <c r="T11" s="247"/>
      <c r="U11" s="247"/>
    </row>
    <row r="12" spans="1:21" s="88" customFormat="1" ht="27" customHeight="1">
      <c r="A12" s="256"/>
      <c r="B12" s="278"/>
      <c r="C12" s="278"/>
      <c r="D12" s="278">
        <v>3</v>
      </c>
      <c r="E12" s="278"/>
      <c r="F12" s="161" t="s">
        <v>646</v>
      </c>
      <c r="G12" s="290"/>
      <c r="H12" s="248"/>
      <c r="I12" s="248"/>
      <c r="J12" s="248"/>
      <c r="K12" s="247"/>
      <c r="L12" s="247"/>
      <c r="M12" s="211">
        <f t="shared" si="0"/>
        <v>0</v>
      </c>
      <c r="N12" s="211">
        <f>N13</f>
        <v>53855.6</v>
      </c>
      <c r="O12" s="210">
        <f>O13</f>
        <v>0</v>
      </c>
      <c r="P12" s="210">
        <f>P13</f>
        <v>0</v>
      </c>
      <c r="Q12" s="210">
        <f>Q13</f>
        <v>0</v>
      </c>
      <c r="R12" s="247"/>
      <c r="S12" s="247"/>
      <c r="T12" s="247"/>
      <c r="U12" s="247"/>
    </row>
    <row r="13" spans="1:21" s="88" customFormat="1" ht="67.5" customHeight="1">
      <c r="A13" s="278"/>
      <c r="B13" s="278"/>
      <c r="C13" s="278"/>
      <c r="D13" s="278"/>
      <c r="E13" s="278">
        <v>222</v>
      </c>
      <c r="F13" s="161" t="s">
        <v>647</v>
      </c>
      <c r="G13" s="185" t="s">
        <v>648</v>
      </c>
      <c r="H13" s="248">
        <v>710</v>
      </c>
      <c r="I13" s="215">
        <v>12373</v>
      </c>
      <c r="J13" s="215">
        <v>34305</v>
      </c>
      <c r="K13" s="247">
        <v>0.48299999999999998</v>
      </c>
      <c r="L13" s="247">
        <f>+K13/I13*100</f>
        <v>3.9036611977693366E-3</v>
      </c>
      <c r="M13" s="210">
        <v>0</v>
      </c>
      <c r="N13" s="211">
        <v>53855.6</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1">N10</f>
        <v>53855.6</v>
      </c>
      <c r="O18" s="210">
        <f t="shared" si="1"/>
        <v>0</v>
      </c>
      <c r="P18" s="210">
        <f t="shared" si="1"/>
        <v>0</v>
      </c>
      <c r="Q18" s="210">
        <f t="shared" si="1"/>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3.xml><?xml version="1.0" encoding="utf-8"?>
<worksheet xmlns="http://schemas.openxmlformats.org/spreadsheetml/2006/main" xmlns:r="http://schemas.openxmlformats.org/officeDocument/2006/relationships">
  <dimension ref="A1:U19"/>
  <sheetViews>
    <sheetView showGridLines="0" topLeftCell="A4" zoomScale="90" zoomScaleNormal="90" zoomScaleSheetLayoutView="70" workbookViewId="0">
      <selection activeCell="L13" sqref="L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36.75" customHeight="1">
      <c r="A2" s="471" t="s">
        <v>1002</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Q12" si="0">M10</f>
        <v>0</v>
      </c>
      <c r="N9" s="211">
        <f t="shared" si="0"/>
        <v>1334078.02</v>
      </c>
      <c r="O9" s="210">
        <f t="shared" si="0"/>
        <v>0</v>
      </c>
      <c r="P9" s="210">
        <f t="shared" si="0"/>
        <v>0</v>
      </c>
      <c r="Q9" s="210">
        <f t="shared" si="0"/>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1334078.02</v>
      </c>
      <c r="O10" s="210">
        <f t="shared" si="0"/>
        <v>0</v>
      </c>
      <c r="P10" s="210">
        <f t="shared" si="0"/>
        <v>0</v>
      </c>
      <c r="Q10" s="210">
        <f t="shared" si="0"/>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1334078.02</v>
      </c>
      <c r="O11" s="210">
        <f t="shared" si="0"/>
        <v>0</v>
      </c>
      <c r="P11" s="210">
        <f t="shared" si="0"/>
        <v>0</v>
      </c>
      <c r="Q11" s="210">
        <f t="shared" si="0"/>
        <v>0</v>
      </c>
      <c r="R11" s="247"/>
      <c r="S11" s="247"/>
      <c r="T11" s="247"/>
      <c r="U11" s="247"/>
    </row>
    <row r="12" spans="1:21" s="88" customFormat="1" ht="27" customHeight="1">
      <c r="A12" s="256"/>
      <c r="B12" s="278"/>
      <c r="C12" s="278"/>
      <c r="D12" s="278">
        <v>3</v>
      </c>
      <c r="E12" s="278"/>
      <c r="F12" s="161" t="s">
        <v>646</v>
      </c>
      <c r="G12" s="290"/>
      <c r="H12" s="248"/>
      <c r="I12" s="248"/>
      <c r="J12" s="248"/>
      <c r="K12" s="247"/>
      <c r="L12" s="247"/>
      <c r="M12" s="211">
        <f t="shared" si="0"/>
        <v>0</v>
      </c>
      <c r="N12" s="211">
        <f>N13</f>
        <v>1334078.02</v>
      </c>
      <c r="O12" s="210">
        <f>O13</f>
        <v>0</v>
      </c>
      <c r="P12" s="210">
        <f>P13</f>
        <v>0</v>
      </c>
      <c r="Q12" s="210">
        <f>Q13</f>
        <v>0</v>
      </c>
      <c r="R12" s="247"/>
      <c r="S12" s="247"/>
      <c r="T12" s="247"/>
      <c r="U12" s="247"/>
    </row>
    <row r="13" spans="1:21" s="88" customFormat="1" ht="67.5" customHeight="1">
      <c r="A13" s="278"/>
      <c r="B13" s="278"/>
      <c r="C13" s="278"/>
      <c r="D13" s="278"/>
      <c r="E13" s="278">
        <v>222</v>
      </c>
      <c r="F13" s="161" t="s">
        <v>647</v>
      </c>
      <c r="G13" s="185" t="s">
        <v>648</v>
      </c>
      <c r="H13" s="248">
        <v>710</v>
      </c>
      <c r="I13" s="215">
        <v>12373</v>
      </c>
      <c r="J13" s="215">
        <v>34305</v>
      </c>
      <c r="K13" s="247">
        <v>0.48299999999999998</v>
      </c>
      <c r="L13" s="247">
        <f>+K13/I13*100</f>
        <v>3.9036611977693366E-3</v>
      </c>
      <c r="M13" s="210">
        <v>0</v>
      </c>
      <c r="N13" s="211">
        <v>1334078.02</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1">N10</f>
        <v>1334078.02</v>
      </c>
      <c r="O18" s="210">
        <f t="shared" si="1"/>
        <v>0</v>
      </c>
      <c r="P18" s="210">
        <f t="shared" si="1"/>
        <v>0</v>
      </c>
      <c r="Q18" s="210">
        <f t="shared" si="1"/>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4.xml><?xml version="1.0" encoding="utf-8"?>
<worksheet xmlns="http://schemas.openxmlformats.org/spreadsheetml/2006/main" xmlns:r="http://schemas.openxmlformats.org/officeDocument/2006/relationships">
  <dimension ref="A1:U19"/>
  <sheetViews>
    <sheetView showGridLines="0" zoomScale="90" zoomScaleNormal="90" zoomScaleSheetLayoutView="70" workbookViewId="0">
      <selection activeCell="J13" sqref="J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36.75" customHeight="1">
      <c r="A2" s="471" t="s">
        <v>1004</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Q12" si="0">M10</f>
        <v>0</v>
      </c>
      <c r="N9" s="211">
        <f t="shared" si="0"/>
        <v>189426.79</v>
      </c>
      <c r="O9" s="210">
        <f t="shared" si="0"/>
        <v>0</v>
      </c>
      <c r="P9" s="210">
        <f t="shared" si="0"/>
        <v>0</v>
      </c>
      <c r="Q9" s="210">
        <f t="shared" si="0"/>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189426.79</v>
      </c>
      <c r="O10" s="210">
        <f t="shared" si="0"/>
        <v>0</v>
      </c>
      <c r="P10" s="210">
        <f t="shared" si="0"/>
        <v>0</v>
      </c>
      <c r="Q10" s="210">
        <f t="shared" si="0"/>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189426.79</v>
      </c>
      <c r="O11" s="210">
        <f t="shared" si="0"/>
        <v>0</v>
      </c>
      <c r="P11" s="210">
        <f t="shared" si="0"/>
        <v>0</v>
      </c>
      <c r="Q11" s="210">
        <f t="shared" si="0"/>
        <v>0</v>
      </c>
      <c r="R11" s="247"/>
      <c r="S11" s="247"/>
      <c r="T11" s="247"/>
      <c r="U11" s="247"/>
    </row>
    <row r="12" spans="1:21" s="88" customFormat="1" ht="27" customHeight="1">
      <c r="A12" s="256"/>
      <c r="B12" s="278"/>
      <c r="C12" s="278"/>
      <c r="D12" s="278">
        <v>3</v>
      </c>
      <c r="E12" s="278"/>
      <c r="F12" s="161" t="s">
        <v>646</v>
      </c>
      <c r="G12" s="290"/>
      <c r="H12" s="248"/>
      <c r="I12" s="248"/>
      <c r="J12" s="248"/>
      <c r="K12" s="247"/>
      <c r="L12" s="247"/>
      <c r="M12" s="211">
        <f t="shared" si="0"/>
        <v>0</v>
      </c>
      <c r="N12" s="211">
        <f>N13</f>
        <v>189426.79</v>
      </c>
      <c r="O12" s="210">
        <f>O13</f>
        <v>0</v>
      </c>
      <c r="P12" s="210">
        <f>P13</f>
        <v>0</v>
      </c>
      <c r="Q12" s="210">
        <f>Q13</f>
        <v>0</v>
      </c>
      <c r="R12" s="247"/>
      <c r="S12" s="247"/>
      <c r="T12" s="247"/>
      <c r="U12" s="247"/>
    </row>
    <row r="13" spans="1:21" s="88" customFormat="1" ht="67.5" customHeight="1">
      <c r="A13" s="278"/>
      <c r="B13" s="278"/>
      <c r="C13" s="278"/>
      <c r="D13" s="278"/>
      <c r="E13" s="278">
        <v>222</v>
      </c>
      <c r="F13" s="161" t="s">
        <v>647</v>
      </c>
      <c r="G13" s="185" t="s">
        <v>648</v>
      </c>
      <c r="H13" s="248">
        <v>710</v>
      </c>
      <c r="I13" s="215">
        <v>12373</v>
      </c>
      <c r="J13" s="215">
        <v>34305</v>
      </c>
      <c r="K13" s="247">
        <v>0.48299999999999998</v>
      </c>
      <c r="L13" s="247">
        <f>+K13/I13*100</f>
        <v>3.9036611977693366E-3</v>
      </c>
      <c r="M13" s="210">
        <v>0</v>
      </c>
      <c r="N13" s="211">
        <v>189426.79</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1">N10</f>
        <v>189426.79</v>
      </c>
      <c r="O18" s="210">
        <f t="shared" si="1"/>
        <v>0</v>
      </c>
      <c r="P18" s="210">
        <f t="shared" si="1"/>
        <v>0</v>
      </c>
      <c r="Q18" s="210">
        <f t="shared" si="1"/>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5.xml><?xml version="1.0" encoding="utf-8"?>
<worksheet xmlns="http://schemas.openxmlformats.org/spreadsheetml/2006/main" xmlns:r="http://schemas.openxmlformats.org/officeDocument/2006/relationships">
  <dimension ref="A1:U19"/>
  <sheetViews>
    <sheetView showGridLines="0" zoomScale="90" zoomScaleNormal="90" zoomScaleSheetLayoutView="70" workbookViewId="0">
      <selection activeCell="N13" sqref="N13"/>
    </sheetView>
  </sheetViews>
  <sheetFormatPr baseColWidth="10" defaultRowHeight="13.5"/>
  <cols>
    <col min="1" max="1" width="3.85546875" style="40" customWidth="1"/>
    <col min="2" max="4" width="3.140625" style="40" customWidth="1"/>
    <col min="5" max="5" width="6.5703125" style="40" customWidth="1"/>
    <col min="6" max="6" width="27.28515625" style="40" customWidth="1"/>
    <col min="7" max="7" width="9.7109375" style="40" customWidth="1"/>
    <col min="8" max="8" width="12.7109375" style="40" customWidth="1"/>
    <col min="9" max="9" width="11.7109375" style="40" customWidth="1"/>
    <col min="10" max="10" width="11.140625" style="40" customWidth="1"/>
    <col min="11" max="12" width="6.7109375" style="40" customWidth="1"/>
    <col min="13" max="13" width="10.7109375" style="40" customWidth="1"/>
    <col min="14" max="14" width="19.42578125" style="40" customWidth="1"/>
    <col min="15" max="15" width="16" style="40" customWidth="1"/>
    <col min="16" max="16" width="15.140625" style="40" customWidth="1"/>
    <col min="17" max="17" width="15.710937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36.75" customHeight="1">
      <c r="A2" s="471" t="s">
        <v>1005</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69" customHeight="1">
      <c r="A9" s="256">
        <v>4</v>
      </c>
      <c r="B9" s="278"/>
      <c r="C9" s="278"/>
      <c r="D9" s="278"/>
      <c r="E9" s="278"/>
      <c r="F9" s="161" t="s">
        <v>628</v>
      </c>
      <c r="G9" s="185"/>
      <c r="H9" s="248"/>
      <c r="I9" s="248"/>
      <c r="J9" s="248"/>
      <c r="K9" s="247"/>
      <c r="L9" s="247"/>
      <c r="M9" s="211">
        <f t="shared" ref="M9:Q12" si="0">M10</f>
        <v>0</v>
      </c>
      <c r="N9" s="211">
        <f t="shared" si="0"/>
        <v>62192.480000000003</v>
      </c>
      <c r="O9" s="210">
        <f t="shared" si="0"/>
        <v>0</v>
      </c>
      <c r="P9" s="210">
        <f t="shared" si="0"/>
        <v>0</v>
      </c>
      <c r="Q9" s="210">
        <f t="shared" si="0"/>
        <v>0</v>
      </c>
      <c r="R9" s="247"/>
      <c r="S9" s="247"/>
      <c r="T9" s="247"/>
      <c r="U9" s="247"/>
    </row>
    <row r="10" spans="1:21" s="88" customFormat="1" ht="24.75" customHeight="1">
      <c r="A10" s="256"/>
      <c r="B10" s="278">
        <v>2</v>
      </c>
      <c r="C10" s="278"/>
      <c r="D10" s="278"/>
      <c r="E10" s="278"/>
      <c r="F10" s="161" t="s">
        <v>629</v>
      </c>
      <c r="G10" s="185"/>
      <c r="H10" s="248"/>
      <c r="I10" s="248"/>
      <c r="J10" s="248"/>
      <c r="K10" s="247"/>
      <c r="L10" s="247"/>
      <c r="M10" s="211">
        <f t="shared" si="0"/>
        <v>0</v>
      </c>
      <c r="N10" s="211">
        <f t="shared" si="0"/>
        <v>62192.480000000003</v>
      </c>
      <c r="O10" s="210">
        <f t="shared" si="0"/>
        <v>0</v>
      </c>
      <c r="P10" s="210">
        <f t="shared" si="0"/>
        <v>0</v>
      </c>
      <c r="Q10" s="210">
        <f t="shared" si="0"/>
        <v>0</v>
      </c>
      <c r="R10" s="247"/>
      <c r="S10" s="247"/>
      <c r="T10" s="247"/>
      <c r="U10" s="247"/>
    </row>
    <row r="11" spans="1:21" s="88" customFormat="1" ht="40.5" customHeight="1">
      <c r="A11" s="256"/>
      <c r="B11" s="278"/>
      <c r="C11" s="278">
        <v>2</v>
      </c>
      <c r="D11" s="278"/>
      <c r="E11" s="278"/>
      <c r="F11" s="161" t="s">
        <v>630</v>
      </c>
      <c r="G11" s="185"/>
      <c r="H11" s="248"/>
      <c r="I11" s="248"/>
      <c r="J11" s="248"/>
      <c r="K11" s="247"/>
      <c r="L11" s="247"/>
      <c r="M11" s="211">
        <f t="shared" si="0"/>
        <v>0</v>
      </c>
      <c r="N11" s="211">
        <f t="shared" si="0"/>
        <v>62192.480000000003</v>
      </c>
      <c r="O11" s="210">
        <f t="shared" si="0"/>
        <v>0</v>
      </c>
      <c r="P11" s="210">
        <f t="shared" si="0"/>
        <v>0</v>
      </c>
      <c r="Q11" s="210">
        <f t="shared" si="0"/>
        <v>0</v>
      </c>
      <c r="R11" s="247"/>
      <c r="S11" s="247"/>
      <c r="T11" s="247"/>
      <c r="U11" s="247"/>
    </row>
    <row r="12" spans="1:21" s="88" customFormat="1" ht="27" customHeight="1">
      <c r="A12" s="256"/>
      <c r="B12" s="278"/>
      <c r="C12" s="278"/>
      <c r="D12" s="278">
        <v>3</v>
      </c>
      <c r="E12" s="278"/>
      <c r="F12" s="161" t="s">
        <v>646</v>
      </c>
      <c r="G12" s="290"/>
      <c r="H12" s="248"/>
      <c r="I12" s="248"/>
      <c r="J12" s="248"/>
      <c r="K12" s="247"/>
      <c r="L12" s="247"/>
      <c r="M12" s="211">
        <f t="shared" si="0"/>
        <v>0</v>
      </c>
      <c r="N12" s="211">
        <f>N13</f>
        <v>62192.480000000003</v>
      </c>
      <c r="O12" s="210">
        <f>O13</f>
        <v>0</v>
      </c>
      <c r="P12" s="210">
        <f>P13</f>
        <v>0</v>
      </c>
      <c r="Q12" s="210">
        <f>Q13</f>
        <v>0</v>
      </c>
      <c r="R12" s="247"/>
      <c r="S12" s="247"/>
      <c r="T12" s="247"/>
      <c r="U12" s="247"/>
    </row>
    <row r="13" spans="1:21" s="88" customFormat="1" ht="67.5" customHeight="1">
      <c r="A13" s="278"/>
      <c r="B13" s="278"/>
      <c r="C13" s="278"/>
      <c r="D13" s="278"/>
      <c r="E13" s="278">
        <v>222</v>
      </c>
      <c r="F13" s="161" t="s">
        <v>647</v>
      </c>
      <c r="G13" s="185" t="s">
        <v>648</v>
      </c>
      <c r="H13" s="248">
        <v>710</v>
      </c>
      <c r="I13" s="215">
        <v>12373</v>
      </c>
      <c r="J13" s="215">
        <v>34305</v>
      </c>
      <c r="K13" s="247">
        <v>0.48299999999999998</v>
      </c>
      <c r="L13" s="247">
        <f>+K13/I13*100</f>
        <v>3.9036611977693366E-3</v>
      </c>
      <c r="M13" s="210">
        <v>0</v>
      </c>
      <c r="N13" s="211">
        <v>62192.480000000003</v>
      </c>
      <c r="O13" s="210">
        <v>0</v>
      </c>
      <c r="P13" s="210">
        <v>0</v>
      </c>
      <c r="Q13" s="210">
        <v>0</v>
      </c>
      <c r="R13" s="247">
        <v>0</v>
      </c>
      <c r="S13" s="247">
        <f>+O13/N13</f>
        <v>0</v>
      </c>
      <c r="T13" s="247">
        <v>0</v>
      </c>
      <c r="U13" s="247">
        <f>+P13/N13</f>
        <v>0</v>
      </c>
    </row>
    <row r="14" spans="1:21" s="88" customFormat="1" ht="68.25" customHeight="1">
      <c r="A14" s="278"/>
      <c r="B14" s="278"/>
      <c r="C14" s="278"/>
      <c r="D14" s="278"/>
      <c r="E14" s="278"/>
      <c r="F14" s="161"/>
      <c r="G14" s="185"/>
      <c r="H14" s="248"/>
      <c r="I14" s="248"/>
      <c r="J14" s="248"/>
      <c r="K14" s="247"/>
      <c r="L14" s="247"/>
      <c r="M14" s="210"/>
      <c r="N14" s="211"/>
      <c r="O14" s="210"/>
      <c r="P14" s="210"/>
      <c r="Q14" s="210"/>
      <c r="R14" s="247"/>
      <c r="S14" s="247"/>
      <c r="T14" s="247"/>
      <c r="U14" s="247"/>
    </row>
    <row r="15" spans="1:21" s="88" customFormat="1" ht="21.75" customHeight="1">
      <c r="A15" s="278"/>
      <c r="B15" s="278"/>
      <c r="C15" s="278"/>
      <c r="D15" s="278"/>
      <c r="E15" s="278"/>
      <c r="F15" s="161"/>
      <c r="G15" s="290"/>
      <c r="H15" s="248"/>
      <c r="I15" s="248"/>
      <c r="J15" s="248"/>
      <c r="K15" s="247"/>
      <c r="L15" s="247"/>
      <c r="M15" s="210"/>
      <c r="N15" s="211"/>
      <c r="O15" s="210"/>
      <c r="P15" s="210"/>
      <c r="Q15" s="210"/>
      <c r="R15" s="247"/>
      <c r="S15" s="247"/>
      <c r="T15" s="247"/>
      <c r="U15" s="247"/>
    </row>
    <row r="16" spans="1:21" s="88" customFormat="1" ht="61.5" customHeight="1">
      <c r="A16" s="278"/>
      <c r="B16" s="278"/>
      <c r="C16" s="278"/>
      <c r="D16" s="278"/>
      <c r="E16" s="278"/>
      <c r="F16" s="161"/>
      <c r="G16" s="185"/>
      <c r="H16" s="248"/>
      <c r="I16" s="215"/>
      <c r="J16" s="248"/>
      <c r="K16" s="247"/>
      <c r="L16" s="247"/>
      <c r="M16" s="210"/>
      <c r="N16" s="211"/>
      <c r="O16" s="210"/>
      <c r="P16" s="210"/>
      <c r="Q16" s="210"/>
      <c r="R16" s="247"/>
      <c r="S16" s="247"/>
      <c r="T16" s="247"/>
      <c r="U16" s="247"/>
    </row>
    <row r="17" spans="1:21" s="88" customFormat="1" ht="15" customHeight="1">
      <c r="A17" s="252"/>
      <c r="B17" s="252"/>
      <c r="C17" s="252"/>
      <c r="D17" s="252"/>
      <c r="E17" s="252"/>
      <c r="F17" s="252"/>
      <c r="G17" s="252"/>
      <c r="H17" s="252"/>
      <c r="I17" s="251"/>
      <c r="J17" s="251"/>
      <c r="K17" s="251"/>
      <c r="L17" s="251"/>
      <c r="M17" s="216"/>
      <c r="N17" s="217"/>
      <c r="O17" s="217"/>
      <c r="P17" s="217"/>
      <c r="Q17" s="217"/>
      <c r="R17" s="250"/>
      <c r="S17" s="250"/>
      <c r="T17" s="252"/>
      <c r="U17" s="249"/>
    </row>
    <row r="18" spans="1:21" s="88" customFormat="1" ht="15" customHeight="1">
      <c r="A18" s="252"/>
      <c r="B18" s="252"/>
      <c r="C18" s="252"/>
      <c r="D18" s="252"/>
      <c r="E18" s="252"/>
      <c r="F18" s="244" t="s">
        <v>119</v>
      </c>
      <c r="G18" s="252"/>
      <c r="H18" s="252"/>
      <c r="I18" s="251"/>
      <c r="J18" s="251"/>
      <c r="K18" s="251"/>
      <c r="L18" s="251"/>
      <c r="M18" s="210">
        <f>M10</f>
        <v>0</v>
      </c>
      <c r="N18" s="210">
        <f t="shared" ref="N18:Q18" si="1">N10</f>
        <v>62192.480000000003</v>
      </c>
      <c r="O18" s="210">
        <f t="shared" si="1"/>
        <v>0</v>
      </c>
      <c r="P18" s="210">
        <f t="shared" si="1"/>
        <v>0</v>
      </c>
      <c r="Q18" s="210">
        <f t="shared" si="1"/>
        <v>0</v>
      </c>
      <c r="R18" s="250"/>
      <c r="S18" s="250"/>
      <c r="T18" s="252"/>
      <c r="U18" s="249"/>
    </row>
    <row r="19" spans="1:21" s="88" customFormat="1" ht="15" customHeight="1">
      <c r="A19" s="218"/>
      <c r="B19" s="218"/>
      <c r="C19" s="218"/>
      <c r="D19" s="218"/>
      <c r="E19" s="218"/>
      <c r="F19" s="218"/>
      <c r="G19" s="218"/>
      <c r="H19" s="218"/>
      <c r="I19" s="219"/>
      <c r="J19" s="219"/>
      <c r="K19" s="219"/>
      <c r="L19" s="219"/>
      <c r="M19" s="219"/>
      <c r="N19" s="220"/>
      <c r="O19" s="220"/>
      <c r="P19" s="220"/>
      <c r="Q19" s="220"/>
      <c r="R19" s="220"/>
      <c r="S19" s="220"/>
      <c r="T19" s="218"/>
      <c r="U19" s="22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6.xml><?xml version="1.0" encoding="utf-8"?>
<worksheet xmlns="http://schemas.openxmlformats.org/spreadsheetml/2006/main" xmlns:r="http://schemas.openxmlformats.org/officeDocument/2006/relationships">
  <dimension ref="A1:T19"/>
  <sheetViews>
    <sheetView showGridLines="0" zoomScale="90" zoomScaleNormal="90" zoomScaleSheetLayoutView="70" workbookViewId="0">
      <selection activeCell="A5" sqref="A5:C5"/>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426" t="s">
        <v>95</v>
      </c>
      <c r="B1" s="427"/>
      <c r="C1" s="428"/>
    </row>
    <row r="2" spans="1:20" ht="6" customHeight="1">
      <c r="C2" s="81"/>
    </row>
    <row r="3" spans="1:20" s="81" customFormat="1" ht="20.100000000000001" customHeight="1">
      <c r="A3" s="429" t="s">
        <v>165</v>
      </c>
      <c r="B3" s="430"/>
      <c r="C3" s="431"/>
      <c r="D3" s="82"/>
      <c r="E3" s="82"/>
      <c r="F3" s="82"/>
      <c r="G3" s="82"/>
      <c r="H3" s="82"/>
      <c r="I3" s="82"/>
      <c r="J3" s="82"/>
      <c r="K3" s="82"/>
      <c r="L3" s="82"/>
      <c r="M3" s="82"/>
      <c r="N3" s="82"/>
      <c r="O3" s="82"/>
      <c r="P3" s="82"/>
      <c r="Q3" s="82"/>
      <c r="R3" s="82"/>
      <c r="S3" s="82"/>
      <c r="T3" s="82"/>
    </row>
    <row r="4" spans="1:20" s="81" customFormat="1" ht="20.100000000000001" customHeight="1">
      <c r="A4" s="429" t="s">
        <v>166</v>
      </c>
      <c r="B4" s="430"/>
      <c r="C4" s="431"/>
      <c r="D4" s="82"/>
      <c r="E4" s="82"/>
      <c r="F4" s="82"/>
      <c r="G4" s="82"/>
      <c r="H4" s="82"/>
      <c r="I4" s="82"/>
      <c r="J4" s="82"/>
      <c r="K4" s="82"/>
      <c r="L4" s="82"/>
      <c r="M4" s="82"/>
      <c r="N4" s="82"/>
      <c r="O4" s="82"/>
      <c r="P4" s="82"/>
      <c r="Q4" s="82"/>
      <c r="R4" s="82"/>
      <c r="S4" s="82"/>
      <c r="T4" s="82"/>
    </row>
    <row r="5" spans="1:20" s="81" customFormat="1" ht="39.75" customHeight="1">
      <c r="A5" s="429" t="s">
        <v>587</v>
      </c>
      <c r="B5" s="430"/>
      <c r="C5" s="431"/>
      <c r="D5" s="82"/>
      <c r="E5" s="82"/>
      <c r="F5" s="82"/>
      <c r="G5" s="82"/>
      <c r="H5" s="82"/>
      <c r="I5" s="82"/>
      <c r="J5" s="82"/>
      <c r="K5" s="82"/>
      <c r="L5" s="82"/>
      <c r="M5" s="82"/>
      <c r="N5" s="82"/>
      <c r="O5" s="82"/>
      <c r="P5" s="82"/>
      <c r="Q5" s="82"/>
      <c r="R5" s="82"/>
      <c r="S5" s="82"/>
      <c r="T5" s="82"/>
    </row>
    <row r="6" spans="1:20" ht="30" customHeight="1">
      <c r="A6" s="486" t="s">
        <v>97</v>
      </c>
      <c r="B6" s="487"/>
      <c r="C6" s="488"/>
    </row>
    <row r="7" spans="1:20" s="70" customFormat="1" ht="15" customHeight="1">
      <c r="A7" s="99"/>
      <c r="B7" s="79"/>
      <c r="C7" s="83"/>
    </row>
    <row r="8" spans="1:20" s="70" customFormat="1" ht="29.25" customHeight="1">
      <c r="A8" s="483" t="s">
        <v>588</v>
      </c>
      <c r="B8" s="484"/>
      <c r="C8" s="485"/>
    </row>
    <row r="9" spans="1:20" s="70" customFormat="1" ht="63" customHeight="1">
      <c r="A9" s="483" t="s">
        <v>589</v>
      </c>
      <c r="B9" s="484"/>
      <c r="C9" s="485"/>
    </row>
    <row r="10" spans="1:20" s="70" customFormat="1" ht="15" customHeight="1">
      <c r="A10" s="477"/>
      <c r="B10" s="478"/>
      <c r="C10" s="479"/>
    </row>
    <row r="11" spans="1:20" s="70" customFormat="1" ht="15" customHeight="1">
      <c r="A11" s="477"/>
      <c r="B11" s="478"/>
      <c r="C11" s="479"/>
    </row>
    <row r="12" spans="1:20" s="70" customFormat="1" ht="15" customHeight="1">
      <c r="A12" s="477"/>
      <c r="B12" s="478"/>
      <c r="C12" s="479"/>
    </row>
    <row r="13" spans="1:20" s="70" customFormat="1" ht="15" customHeight="1">
      <c r="A13" s="477"/>
      <c r="B13" s="478"/>
      <c r="C13" s="479"/>
    </row>
    <row r="14" spans="1:20" s="70" customFormat="1" ht="15" customHeight="1">
      <c r="A14" s="477"/>
      <c r="B14" s="478"/>
      <c r="C14" s="479"/>
    </row>
    <row r="15" spans="1:20" s="70" customFormat="1" ht="15" customHeight="1">
      <c r="A15" s="477"/>
      <c r="B15" s="478"/>
      <c r="C15" s="479"/>
    </row>
    <row r="16" spans="1:20" s="70" customFormat="1" ht="15" customHeight="1">
      <c r="A16" s="480"/>
      <c r="B16" s="481"/>
      <c r="C16" s="482"/>
    </row>
    <row r="18" spans="1:3">
      <c r="A18" s="38"/>
      <c r="B18" s="38"/>
      <c r="C18" s="11"/>
    </row>
    <row r="19" spans="1:3">
      <c r="A19" s="39"/>
      <c r="B19" s="39"/>
      <c r="C19" s="14"/>
    </row>
  </sheetData>
  <mergeCells count="14">
    <mergeCell ref="A8:C8"/>
    <mergeCell ref="A9:C9"/>
    <mergeCell ref="A10:C10"/>
    <mergeCell ref="A4:C4"/>
    <mergeCell ref="A1:C1"/>
    <mergeCell ref="A3:C3"/>
    <mergeCell ref="A5:C5"/>
    <mergeCell ref="A6:C6"/>
    <mergeCell ref="A14:C14"/>
    <mergeCell ref="A15:C15"/>
    <mergeCell ref="A11:C11"/>
    <mergeCell ref="A16:C16"/>
    <mergeCell ref="A12:C12"/>
    <mergeCell ref="A13:C13"/>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7.xml><?xml version="1.0" encoding="utf-8"?>
<worksheet xmlns="http://schemas.openxmlformats.org/spreadsheetml/2006/main" xmlns:r="http://schemas.openxmlformats.org/officeDocument/2006/relationships">
  <dimension ref="A1:T14"/>
  <sheetViews>
    <sheetView showGridLines="0" topLeftCell="A4" zoomScale="90" zoomScaleNormal="90" zoomScaleSheetLayoutView="70" workbookViewId="0">
      <selection activeCell="A14" sqref="A14"/>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426" t="s">
        <v>95</v>
      </c>
      <c r="B1" s="427"/>
      <c r="C1" s="428"/>
    </row>
    <row r="2" spans="1:20" ht="6" customHeight="1">
      <c r="C2" s="81"/>
    </row>
    <row r="3" spans="1:20" s="81" customFormat="1" ht="20.100000000000001" customHeight="1">
      <c r="A3" s="429" t="s">
        <v>165</v>
      </c>
      <c r="B3" s="430"/>
      <c r="C3" s="431"/>
      <c r="D3" s="82"/>
      <c r="E3" s="82"/>
      <c r="F3" s="82"/>
      <c r="G3" s="82"/>
      <c r="H3" s="82"/>
      <c r="I3" s="82"/>
      <c r="J3" s="82"/>
      <c r="K3" s="82"/>
      <c r="L3" s="82"/>
      <c r="M3" s="82"/>
      <c r="N3" s="82"/>
      <c r="O3" s="82"/>
      <c r="P3" s="82"/>
      <c r="Q3" s="82"/>
      <c r="R3" s="82"/>
      <c r="S3" s="82"/>
      <c r="T3" s="82"/>
    </row>
    <row r="4" spans="1:20" s="81" customFormat="1" ht="20.100000000000001" customHeight="1">
      <c r="A4" s="429" t="s">
        <v>166</v>
      </c>
      <c r="B4" s="430"/>
      <c r="C4" s="431"/>
      <c r="D4" s="82"/>
      <c r="E4" s="82"/>
      <c r="F4" s="82"/>
      <c r="G4" s="82"/>
      <c r="H4" s="82"/>
      <c r="I4" s="82"/>
      <c r="J4" s="82"/>
      <c r="K4" s="82"/>
      <c r="L4" s="82"/>
      <c r="M4" s="82"/>
      <c r="N4" s="82"/>
      <c r="O4" s="82"/>
      <c r="P4" s="82"/>
      <c r="Q4" s="82"/>
      <c r="R4" s="82"/>
      <c r="S4" s="82"/>
      <c r="T4" s="82"/>
    </row>
    <row r="5" spans="1:20" s="81" customFormat="1" ht="34.5" customHeight="1">
      <c r="A5" s="429" t="s">
        <v>590</v>
      </c>
      <c r="B5" s="430"/>
      <c r="C5" s="431"/>
      <c r="D5" s="82"/>
      <c r="E5" s="82"/>
      <c r="F5" s="82"/>
      <c r="G5" s="82"/>
      <c r="H5" s="82"/>
      <c r="I5" s="82"/>
      <c r="J5" s="82"/>
      <c r="K5" s="82"/>
      <c r="L5" s="82"/>
      <c r="M5" s="82"/>
      <c r="N5" s="82"/>
      <c r="O5" s="82"/>
      <c r="P5" s="82"/>
      <c r="Q5" s="82"/>
      <c r="R5" s="82"/>
      <c r="S5" s="82"/>
      <c r="T5" s="82"/>
    </row>
    <row r="6" spans="1:20" ht="30" customHeight="1">
      <c r="A6" s="486" t="s">
        <v>97</v>
      </c>
      <c r="B6" s="487"/>
      <c r="C6" s="488"/>
    </row>
    <row r="7" spans="1:20" s="70" customFormat="1" ht="15" customHeight="1">
      <c r="A7" s="99"/>
      <c r="B7" s="79"/>
      <c r="C7" s="83"/>
    </row>
    <row r="8" spans="1:20" s="70" customFormat="1" ht="139.5" customHeight="1">
      <c r="A8" s="483" t="s">
        <v>591</v>
      </c>
      <c r="B8" s="484"/>
      <c r="C8" s="485"/>
    </row>
    <row r="9" spans="1:20" s="70" customFormat="1" ht="111.75" customHeight="1">
      <c r="A9" s="483" t="s">
        <v>592</v>
      </c>
      <c r="B9" s="484"/>
      <c r="C9" s="485"/>
    </row>
    <row r="10" spans="1:20" s="70" customFormat="1" ht="15" customHeight="1">
      <c r="A10" s="477"/>
      <c r="B10" s="478"/>
      <c r="C10" s="479"/>
    </row>
    <row r="11" spans="1:20" s="70" customFormat="1" ht="15" customHeight="1">
      <c r="A11" s="480"/>
      <c r="B11" s="481"/>
      <c r="C11" s="482"/>
    </row>
    <row r="13" spans="1:20">
      <c r="A13" s="38"/>
      <c r="B13" s="38"/>
      <c r="C13" s="11"/>
    </row>
    <row r="14" spans="1:20">
      <c r="A14" s="39"/>
      <c r="B14" s="39"/>
      <c r="C14" s="14"/>
    </row>
  </sheetData>
  <mergeCells count="9">
    <mergeCell ref="A10:C10"/>
    <mergeCell ref="A11:C11"/>
    <mergeCell ref="A9:C9"/>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8.xml><?xml version="1.0" encoding="utf-8"?>
<worksheet xmlns="http://schemas.openxmlformats.org/spreadsheetml/2006/main" xmlns:r="http://schemas.openxmlformats.org/officeDocument/2006/relationships">
  <dimension ref="A1:T14"/>
  <sheetViews>
    <sheetView showGridLines="0" zoomScale="90" zoomScaleNormal="90" zoomScaleSheetLayoutView="70" workbookViewId="0">
      <selection activeCell="C22" sqref="C21:C22"/>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426" t="s">
        <v>95</v>
      </c>
      <c r="B1" s="427"/>
      <c r="C1" s="428"/>
    </row>
    <row r="2" spans="1:20" ht="6" customHeight="1">
      <c r="C2" s="81"/>
    </row>
    <row r="3" spans="1:20" s="81" customFormat="1" ht="20.100000000000001" customHeight="1">
      <c r="A3" s="429" t="s">
        <v>165</v>
      </c>
      <c r="B3" s="430"/>
      <c r="C3" s="431"/>
      <c r="D3" s="82"/>
      <c r="E3" s="82"/>
      <c r="F3" s="82"/>
      <c r="G3" s="82"/>
      <c r="H3" s="82"/>
      <c r="I3" s="82"/>
      <c r="J3" s="82"/>
      <c r="K3" s="82"/>
      <c r="L3" s="82"/>
      <c r="M3" s="82"/>
      <c r="N3" s="82"/>
      <c r="O3" s="82"/>
      <c r="P3" s="82"/>
      <c r="Q3" s="82"/>
      <c r="R3" s="82"/>
      <c r="S3" s="82"/>
      <c r="T3" s="82"/>
    </row>
    <row r="4" spans="1:20" s="81" customFormat="1" ht="20.100000000000001" customHeight="1">
      <c r="A4" s="429" t="s">
        <v>166</v>
      </c>
      <c r="B4" s="430"/>
      <c r="C4" s="431"/>
      <c r="D4" s="82"/>
      <c r="E4" s="82"/>
      <c r="F4" s="82"/>
      <c r="G4" s="82"/>
      <c r="H4" s="82"/>
      <c r="I4" s="82"/>
      <c r="J4" s="82"/>
      <c r="K4" s="82"/>
      <c r="L4" s="82"/>
      <c r="M4" s="82"/>
      <c r="N4" s="82"/>
      <c r="O4" s="82"/>
      <c r="P4" s="82"/>
      <c r="Q4" s="82"/>
      <c r="R4" s="82"/>
      <c r="S4" s="82"/>
      <c r="T4" s="82"/>
    </row>
    <row r="5" spans="1:20" s="81" customFormat="1" ht="20.100000000000001" customHeight="1">
      <c r="A5" s="429" t="s">
        <v>593</v>
      </c>
      <c r="B5" s="430"/>
      <c r="C5" s="431"/>
      <c r="D5" s="82"/>
      <c r="E5" s="82"/>
      <c r="F5" s="82"/>
      <c r="G5" s="82"/>
      <c r="H5" s="82"/>
      <c r="I5" s="82"/>
      <c r="J5" s="82"/>
      <c r="K5" s="82"/>
      <c r="L5" s="82"/>
      <c r="M5" s="82"/>
      <c r="N5" s="82"/>
      <c r="O5" s="82"/>
      <c r="P5" s="82"/>
      <c r="Q5" s="82"/>
      <c r="R5" s="82"/>
      <c r="S5" s="82"/>
      <c r="T5" s="82"/>
    </row>
    <row r="6" spans="1:20" ht="30" customHeight="1">
      <c r="A6" s="486" t="s">
        <v>97</v>
      </c>
      <c r="B6" s="487"/>
      <c r="C6" s="488"/>
    </row>
    <row r="7" spans="1:20" s="70" customFormat="1" ht="15" customHeight="1">
      <c r="A7" s="99"/>
      <c r="B7" s="79"/>
      <c r="C7" s="83"/>
    </row>
    <row r="8" spans="1:20" s="70" customFormat="1" ht="192" customHeight="1">
      <c r="A8" s="489" t="s">
        <v>594</v>
      </c>
      <c r="B8" s="490"/>
      <c r="C8" s="491"/>
    </row>
    <row r="9" spans="1:20" s="70" customFormat="1" ht="90.75" customHeight="1">
      <c r="A9" s="489" t="s">
        <v>595</v>
      </c>
      <c r="B9" s="490"/>
      <c r="C9" s="491"/>
    </row>
    <row r="10" spans="1:20" s="70" customFormat="1" ht="15" customHeight="1">
      <c r="A10" s="477"/>
      <c r="B10" s="478"/>
      <c r="C10" s="479"/>
    </row>
    <row r="11" spans="1:20" s="70" customFormat="1" ht="15" customHeight="1">
      <c r="A11" s="480"/>
      <c r="B11" s="481"/>
      <c r="C11" s="482"/>
    </row>
    <row r="13" spans="1:20">
      <c r="A13" s="38"/>
      <c r="B13" s="38"/>
      <c r="C13" s="11"/>
    </row>
    <row r="14" spans="1:20">
      <c r="A14" s="39"/>
      <c r="B14" s="39"/>
      <c r="C14" s="14"/>
    </row>
  </sheetData>
  <mergeCells count="9">
    <mergeCell ref="A11:C11"/>
    <mergeCell ref="A8:C8"/>
    <mergeCell ref="A9:C9"/>
    <mergeCell ref="A10:C10"/>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9.xml><?xml version="1.0" encoding="utf-8"?>
<worksheet xmlns="http://schemas.openxmlformats.org/spreadsheetml/2006/main" xmlns:r="http://schemas.openxmlformats.org/officeDocument/2006/relationships">
  <dimension ref="A1:T14"/>
  <sheetViews>
    <sheetView showGridLines="0" zoomScale="90" zoomScaleNormal="90" zoomScaleSheetLayoutView="70" workbookViewId="0">
      <selection activeCell="C26" sqref="C26"/>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426" t="s">
        <v>95</v>
      </c>
      <c r="B1" s="427"/>
      <c r="C1" s="428"/>
    </row>
    <row r="2" spans="1:20" ht="6" customHeight="1">
      <c r="C2" s="81"/>
    </row>
    <row r="3" spans="1:20" s="81" customFormat="1" ht="20.100000000000001" customHeight="1">
      <c r="A3" s="429" t="s">
        <v>165</v>
      </c>
      <c r="B3" s="430"/>
      <c r="C3" s="431"/>
      <c r="D3" s="82"/>
      <c r="E3" s="82"/>
      <c r="F3" s="82"/>
      <c r="G3" s="82"/>
      <c r="H3" s="82"/>
      <c r="I3" s="82"/>
      <c r="J3" s="82"/>
      <c r="K3" s="82"/>
      <c r="L3" s="82"/>
      <c r="M3" s="82"/>
      <c r="N3" s="82"/>
      <c r="O3" s="82"/>
      <c r="P3" s="82"/>
      <c r="Q3" s="82"/>
      <c r="R3" s="82"/>
      <c r="S3" s="82"/>
      <c r="T3" s="82"/>
    </row>
    <row r="4" spans="1:20" s="81" customFormat="1" ht="20.100000000000001" customHeight="1">
      <c r="A4" s="429" t="s">
        <v>166</v>
      </c>
      <c r="B4" s="430"/>
      <c r="C4" s="431"/>
      <c r="D4" s="82"/>
      <c r="E4" s="82"/>
      <c r="F4" s="82"/>
      <c r="G4" s="82"/>
      <c r="H4" s="82"/>
      <c r="I4" s="82"/>
      <c r="J4" s="82"/>
      <c r="K4" s="82"/>
      <c r="L4" s="82"/>
      <c r="M4" s="82"/>
      <c r="N4" s="82"/>
      <c r="O4" s="82"/>
      <c r="P4" s="82"/>
      <c r="Q4" s="82"/>
      <c r="R4" s="82"/>
      <c r="S4" s="82"/>
      <c r="T4" s="82"/>
    </row>
    <row r="5" spans="1:20" s="81" customFormat="1" ht="20.100000000000001" customHeight="1">
      <c r="A5" s="429" t="s">
        <v>596</v>
      </c>
      <c r="B5" s="430"/>
      <c r="C5" s="431"/>
      <c r="D5" s="82"/>
      <c r="E5" s="82"/>
      <c r="F5" s="82"/>
      <c r="G5" s="82"/>
      <c r="H5" s="82"/>
      <c r="I5" s="82"/>
      <c r="J5" s="82"/>
      <c r="K5" s="82"/>
      <c r="L5" s="82"/>
      <c r="M5" s="82"/>
      <c r="N5" s="82"/>
      <c r="O5" s="82"/>
      <c r="P5" s="82"/>
      <c r="Q5" s="82"/>
      <c r="R5" s="82"/>
      <c r="S5" s="82"/>
      <c r="T5" s="82"/>
    </row>
    <row r="6" spans="1:20" ht="30" customHeight="1">
      <c r="A6" s="486" t="s">
        <v>97</v>
      </c>
      <c r="B6" s="487"/>
      <c r="C6" s="488"/>
    </row>
    <row r="7" spans="1:20" s="70" customFormat="1" ht="15" customHeight="1">
      <c r="A7" s="99"/>
      <c r="B7" s="79"/>
      <c r="C7" s="83"/>
    </row>
    <row r="8" spans="1:20" s="70" customFormat="1" ht="151.5" customHeight="1">
      <c r="A8" s="483" t="s">
        <v>597</v>
      </c>
      <c r="B8" s="484"/>
      <c r="C8" s="485"/>
    </row>
    <row r="9" spans="1:20" s="70" customFormat="1" ht="15" customHeight="1">
      <c r="A9" s="477"/>
      <c r="B9" s="478"/>
      <c r="C9" s="479"/>
    </row>
    <row r="10" spans="1:20" s="70" customFormat="1" ht="15" customHeight="1">
      <c r="A10" s="477"/>
      <c r="B10" s="478"/>
      <c r="C10" s="479"/>
    </row>
    <row r="11" spans="1:20" s="70" customFormat="1" ht="15" customHeight="1">
      <c r="A11" s="480"/>
      <c r="B11" s="481"/>
      <c r="C11" s="482"/>
    </row>
    <row r="13" spans="1:20">
      <c r="A13" s="38"/>
      <c r="B13" s="38"/>
      <c r="C13" s="11"/>
    </row>
    <row r="14" spans="1:20">
      <c r="A14" s="39"/>
      <c r="B14" s="39"/>
      <c r="C14" s="14"/>
    </row>
  </sheetData>
  <mergeCells count="9">
    <mergeCell ref="A11:C11"/>
    <mergeCell ref="A9:C9"/>
    <mergeCell ref="A10:C10"/>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dimension ref="A1:H26"/>
  <sheetViews>
    <sheetView showGridLines="0" zoomScale="90" zoomScaleNormal="90" workbookViewId="0">
      <selection activeCell="B9" sqref="B9"/>
    </sheetView>
  </sheetViews>
  <sheetFormatPr baseColWidth="10" defaultRowHeight="13.5"/>
  <cols>
    <col min="1" max="1" width="19.140625" style="1" customWidth="1"/>
    <col min="2" max="7" width="25.7109375" style="1" customWidth="1"/>
    <col min="8" max="16384" width="11.42578125" style="1"/>
  </cols>
  <sheetData>
    <row r="1" spans="1:8" ht="35.1" customHeight="1">
      <c r="A1" s="426" t="s">
        <v>83</v>
      </c>
      <c r="B1" s="427"/>
      <c r="C1" s="427"/>
      <c r="D1" s="427"/>
      <c r="E1" s="427"/>
      <c r="F1" s="427"/>
      <c r="G1" s="428"/>
    </row>
    <row r="2" spans="1:8" ht="6.75" customHeight="1"/>
    <row r="3" spans="1:8" ht="17.25" customHeight="1">
      <c r="A3" s="429" t="s">
        <v>165</v>
      </c>
      <c r="B3" s="430"/>
      <c r="C3" s="430"/>
      <c r="D3" s="430"/>
      <c r="E3" s="430"/>
      <c r="F3" s="430"/>
      <c r="G3" s="431"/>
    </row>
    <row r="4" spans="1:8" ht="17.25" customHeight="1">
      <c r="A4" s="429" t="s">
        <v>166</v>
      </c>
      <c r="B4" s="430"/>
      <c r="C4" s="430"/>
      <c r="D4" s="430"/>
      <c r="E4" s="430"/>
      <c r="F4" s="430"/>
      <c r="G4" s="431"/>
    </row>
    <row r="5" spans="1:8" ht="25.5" customHeight="1">
      <c r="A5" s="424" t="s">
        <v>16</v>
      </c>
      <c r="B5" s="436" t="s">
        <v>103</v>
      </c>
      <c r="C5" s="437"/>
      <c r="D5" s="437"/>
      <c r="E5" s="438"/>
      <c r="F5" s="436" t="s">
        <v>93</v>
      </c>
      <c r="G5" s="438"/>
      <c r="H5" s="2"/>
    </row>
    <row r="6" spans="1:8" ht="25.5" customHeight="1">
      <c r="A6" s="439"/>
      <c r="B6" s="113" t="s">
        <v>154</v>
      </c>
      <c r="C6" s="113" t="s">
        <v>42</v>
      </c>
      <c r="D6" s="113" t="s">
        <v>43</v>
      </c>
      <c r="E6" s="113" t="s">
        <v>109</v>
      </c>
      <c r="F6" s="114" t="s">
        <v>110</v>
      </c>
      <c r="G6" s="114" t="s">
        <v>111</v>
      </c>
      <c r="H6" s="3"/>
    </row>
    <row r="7" spans="1:8" s="37" customFormat="1" ht="12.75" customHeight="1">
      <c r="A7" s="18" t="s">
        <v>0</v>
      </c>
      <c r="B7" s="18" t="s">
        <v>1</v>
      </c>
      <c r="C7" s="18" t="s">
        <v>2</v>
      </c>
      <c r="D7" s="18" t="s">
        <v>6</v>
      </c>
      <c r="E7" s="18" t="s">
        <v>3</v>
      </c>
      <c r="F7" s="18" t="s">
        <v>4</v>
      </c>
      <c r="G7" s="18" t="s">
        <v>5</v>
      </c>
    </row>
    <row r="8" spans="1:8" s="37" customFormat="1" ht="31.5" customHeight="1">
      <c r="A8" s="111" t="s">
        <v>104</v>
      </c>
      <c r="B8" s="313">
        <f t="shared" ref="B8:G8" si="0">+B9+B11+B13</f>
        <v>281865855.74000001</v>
      </c>
      <c r="C8" s="313">
        <f t="shared" si="0"/>
        <v>260604612.07000005</v>
      </c>
      <c r="D8" s="313">
        <f t="shared" si="0"/>
        <v>260604612.07000005</v>
      </c>
      <c r="E8" s="313">
        <f t="shared" si="0"/>
        <v>260604612.07000005</v>
      </c>
      <c r="F8" s="313">
        <f t="shared" si="0"/>
        <v>-21261243.669999987</v>
      </c>
      <c r="G8" s="312">
        <f t="shared" si="0"/>
        <v>0</v>
      </c>
    </row>
    <row r="9" spans="1:8" s="37" customFormat="1" ht="43.5" customHeight="1">
      <c r="A9" s="60">
        <v>1000</v>
      </c>
      <c r="B9" s="310">
        <v>135588634.98000002</v>
      </c>
      <c r="C9" s="77">
        <v>124292616.89000003</v>
      </c>
      <c r="D9" s="77">
        <v>124292616.89000003</v>
      </c>
      <c r="E9" s="77">
        <v>124292616.89000003</v>
      </c>
      <c r="F9" s="77">
        <f>+C9-B9</f>
        <v>-11296018.089999989</v>
      </c>
      <c r="G9" s="311">
        <f>+D9-C9</f>
        <v>0</v>
      </c>
    </row>
    <row r="10" spans="1:8" s="37" customFormat="1" ht="30" customHeight="1">
      <c r="A10" s="60"/>
      <c r="B10" s="67"/>
      <c r="C10" s="67"/>
      <c r="D10" s="67"/>
      <c r="E10" s="67"/>
      <c r="F10" s="309"/>
      <c r="G10" s="67"/>
    </row>
    <row r="11" spans="1:8" s="37" customFormat="1" ht="34.5" customHeight="1">
      <c r="A11" s="61">
        <v>2000</v>
      </c>
      <c r="B11" s="310">
        <v>10280651.940000001</v>
      </c>
      <c r="C11" s="77">
        <v>10280651.940000001</v>
      </c>
      <c r="D11" s="77">
        <v>10280651.940000001</v>
      </c>
      <c r="E11" s="77">
        <v>10280651.940000001</v>
      </c>
      <c r="F11" s="311">
        <f>+C11-B11</f>
        <v>0</v>
      </c>
      <c r="G11" s="311">
        <f>+D11-C11</f>
        <v>0</v>
      </c>
    </row>
    <row r="12" spans="1:8" s="37" customFormat="1" ht="31.5" customHeight="1">
      <c r="A12" s="75"/>
      <c r="B12" s="7"/>
      <c r="C12" s="7"/>
      <c r="D12" s="7"/>
      <c r="E12" s="7"/>
      <c r="F12" s="312"/>
      <c r="G12" s="7"/>
    </row>
    <row r="13" spans="1:8" s="37" customFormat="1" ht="47.25" customHeight="1">
      <c r="A13" s="60">
        <v>3000</v>
      </c>
      <c r="B13" s="310">
        <v>135996568.81999999</v>
      </c>
      <c r="C13" s="77">
        <v>126031343.23999999</v>
      </c>
      <c r="D13" s="77">
        <v>126031343.23999999</v>
      </c>
      <c r="E13" s="77">
        <v>126031343.23999999</v>
      </c>
      <c r="F13" s="311">
        <f>+C13-B13</f>
        <v>-9965225.5799999982</v>
      </c>
      <c r="G13" s="311">
        <f>+D13-C13</f>
        <v>0</v>
      </c>
    </row>
    <row r="14" spans="1:8" s="37" customFormat="1" ht="45.75" customHeight="1">
      <c r="A14" s="8" t="s">
        <v>107</v>
      </c>
      <c r="B14" s="322">
        <f t="shared" ref="B14:G14" si="1">+B15+B17+B19+B21</f>
        <v>194986471.59999999</v>
      </c>
      <c r="C14" s="322">
        <f t="shared" si="1"/>
        <v>184393625.40000001</v>
      </c>
      <c r="D14" s="322">
        <f t="shared" si="1"/>
        <v>184393625.40000001</v>
      </c>
      <c r="E14" s="322">
        <f t="shared" si="1"/>
        <v>184393625.40000001</v>
      </c>
      <c r="F14" s="322">
        <f t="shared" si="1"/>
        <v>-10592846.199999992</v>
      </c>
      <c r="G14" s="316">
        <f t="shared" si="1"/>
        <v>0</v>
      </c>
    </row>
    <row r="15" spans="1:8" s="37" customFormat="1" ht="43.5" customHeight="1">
      <c r="A15" s="60">
        <v>1000</v>
      </c>
      <c r="B15" s="310">
        <v>42502108</v>
      </c>
      <c r="C15" s="77">
        <v>38470704.440000005</v>
      </c>
      <c r="D15" s="77">
        <v>38470704.440000005</v>
      </c>
      <c r="E15" s="77">
        <v>38470704.440000005</v>
      </c>
      <c r="F15" s="311">
        <f>+C15-B15</f>
        <v>-4031403.5599999949</v>
      </c>
      <c r="G15" s="311">
        <f>+D15-C15</f>
        <v>0</v>
      </c>
    </row>
    <row r="16" spans="1:8" s="37" customFormat="1" ht="30" customHeight="1">
      <c r="A16" s="60"/>
      <c r="B16" s="67"/>
      <c r="C16" s="67"/>
      <c r="D16" s="67"/>
      <c r="E16" s="67"/>
      <c r="F16" s="309"/>
      <c r="G16" s="67"/>
    </row>
    <row r="17" spans="1:7" s="37" customFormat="1" ht="34.5" customHeight="1">
      <c r="A17" s="61">
        <v>2000</v>
      </c>
      <c r="B17" s="310">
        <v>31408333.600000001</v>
      </c>
      <c r="C17" s="77">
        <v>28885775.760000002</v>
      </c>
      <c r="D17" s="77">
        <v>28885775.760000002</v>
      </c>
      <c r="E17" s="77">
        <v>28885775.760000002</v>
      </c>
      <c r="F17" s="311">
        <f>+C17-B17</f>
        <v>-2522557.84</v>
      </c>
      <c r="G17" s="311">
        <f>+D17-C17</f>
        <v>0</v>
      </c>
    </row>
    <row r="18" spans="1:7" s="37" customFormat="1" ht="31.5" customHeight="1">
      <c r="A18" s="75"/>
      <c r="B18" s="7"/>
      <c r="C18" s="7"/>
      <c r="D18" s="7"/>
      <c r="E18" s="7"/>
      <c r="F18" s="312"/>
      <c r="G18" s="7"/>
    </row>
    <row r="19" spans="1:7" s="37" customFormat="1" ht="47.25" customHeight="1">
      <c r="A19" s="100">
        <v>3000</v>
      </c>
      <c r="B19" s="314">
        <v>119925496</v>
      </c>
      <c r="C19" s="320">
        <v>117037145.2</v>
      </c>
      <c r="D19" s="315">
        <v>117037145.2</v>
      </c>
      <c r="E19" s="315">
        <v>117037145.2</v>
      </c>
      <c r="F19" s="316">
        <f>+C19-B19</f>
        <v>-2888350.799999997</v>
      </c>
      <c r="G19" s="316">
        <f>+D19-C19</f>
        <v>0</v>
      </c>
    </row>
    <row r="20" spans="1:7" s="37" customFormat="1" ht="18" customHeight="1">
      <c r="A20" s="4"/>
      <c r="B20" s="317"/>
      <c r="C20" s="5"/>
      <c r="D20" s="5"/>
      <c r="E20" s="5"/>
      <c r="F20" s="5"/>
      <c r="G20" s="5"/>
    </row>
    <row r="21" spans="1:7" s="37" customFormat="1" ht="33.75" customHeight="1">
      <c r="A21" s="60">
        <v>5000</v>
      </c>
      <c r="B21" s="318">
        <v>1150534</v>
      </c>
      <c r="C21" s="311">
        <v>0</v>
      </c>
      <c r="D21" s="311">
        <v>0</v>
      </c>
      <c r="E21" s="311">
        <v>0</v>
      </c>
      <c r="F21" s="311">
        <f>+C21-B21</f>
        <v>-1150534</v>
      </c>
      <c r="G21" s="311">
        <v>0</v>
      </c>
    </row>
    <row r="22" spans="1:7" s="37" customFormat="1" ht="17.25" customHeight="1">
      <c r="A22" s="6"/>
      <c r="B22" s="319"/>
      <c r="C22" s="7"/>
      <c r="D22" s="7"/>
      <c r="E22" s="7"/>
      <c r="F22" s="7"/>
      <c r="G22" s="7"/>
    </row>
    <row r="23" spans="1:7" s="37" customFormat="1" ht="30.75" customHeight="1">
      <c r="A23" s="68" t="s">
        <v>113</v>
      </c>
      <c r="B23" s="321">
        <f t="shared" ref="B23:G23" si="2">+B8+B14</f>
        <v>476852327.34000003</v>
      </c>
      <c r="C23" s="321">
        <f t="shared" si="2"/>
        <v>444998237.47000003</v>
      </c>
      <c r="D23" s="321">
        <f t="shared" si="2"/>
        <v>444998237.47000003</v>
      </c>
      <c r="E23" s="321">
        <f t="shared" si="2"/>
        <v>444998237.47000003</v>
      </c>
      <c r="F23" s="321">
        <f t="shared" si="2"/>
        <v>-31854089.869999979</v>
      </c>
      <c r="G23" s="316">
        <f t="shared" si="2"/>
        <v>0</v>
      </c>
    </row>
    <row r="24" spans="1:7">
      <c r="A24" s="22"/>
    </row>
    <row r="25" spans="1:7">
      <c r="A25" s="9"/>
      <c r="C25" s="11"/>
      <c r="D25" s="11"/>
      <c r="E25" s="11"/>
      <c r="F25" s="10"/>
    </row>
    <row r="26" spans="1:7">
      <c r="A26" s="12"/>
      <c r="C26" s="14"/>
      <c r="D26" s="14"/>
      <c r="E26" s="14"/>
      <c r="F26" s="13"/>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A7:D7 E7:G7" numberStoredAsText="1"/>
    <ignoredError sqref="F14:G14" formula="1"/>
  </ignoredErrors>
  <legacyDrawingHF r:id="rId2"/>
</worksheet>
</file>

<file path=xl/worksheets/sheet30.xml><?xml version="1.0" encoding="utf-8"?>
<worksheet xmlns="http://schemas.openxmlformats.org/spreadsheetml/2006/main" xmlns:r="http://schemas.openxmlformats.org/officeDocument/2006/relationships">
  <dimension ref="A1:T19"/>
  <sheetViews>
    <sheetView showGridLines="0" zoomScale="90" zoomScaleNormal="90" zoomScaleSheetLayoutView="70" workbookViewId="0">
      <selection activeCell="A19" sqref="A19"/>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426" t="s">
        <v>95</v>
      </c>
      <c r="B1" s="427"/>
      <c r="C1" s="428"/>
    </row>
    <row r="2" spans="1:20" ht="6" customHeight="1">
      <c r="C2" s="81"/>
    </row>
    <row r="3" spans="1:20" s="81" customFormat="1" ht="20.100000000000001" customHeight="1">
      <c r="A3" s="429" t="s">
        <v>165</v>
      </c>
      <c r="B3" s="430"/>
      <c r="C3" s="431"/>
      <c r="D3" s="82"/>
      <c r="E3" s="82"/>
      <c r="F3" s="82"/>
      <c r="G3" s="82"/>
      <c r="H3" s="82"/>
      <c r="I3" s="82"/>
      <c r="J3" s="82"/>
      <c r="K3" s="82"/>
      <c r="L3" s="82"/>
      <c r="M3" s="82"/>
      <c r="N3" s="82"/>
      <c r="O3" s="82"/>
      <c r="P3" s="82"/>
      <c r="Q3" s="82"/>
      <c r="R3" s="82"/>
      <c r="S3" s="82"/>
      <c r="T3" s="82"/>
    </row>
    <row r="4" spans="1:20" s="81" customFormat="1" ht="20.100000000000001" customHeight="1">
      <c r="A4" s="429" t="s">
        <v>166</v>
      </c>
      <c r="B4" s="430"/>
      <c r="C4" s="431"/>
      <c r="D4" s="82"/>
      <c r="E4" s="82"/>
      <c r="F4" s="82"/>
      <c r="G4" s="82"/>
      <c r="H4" s="82"/>
      <c r="I4" s="82"/>
      <c r="J4" s="82"/>
      <c r="K4" s="82"/>
      <c r="L4" s="82"/>
      <c r="M4" s="82"/>
      <c r="N4" s="82"/>
      <c r="O4" s="82"/>
      <c r="P4" s="82"/>
      <c r="Q4" s="82"/>
      <c r="R4" s="82"/>
      <c r="S4" s="82"/>
      <c r="T4" s="82"/>
    </row>
    <row r="5" spans="1:20" s="81" customFormat="1" ht="20.100000000000001" customHeight="1">
      <c r="A5" s="429" t="s">
        <v>598</v>
      </c>
      <c r="B5" s="430"/>
      <c r="C5" s="431"/>
      <c r="D5" s="82"/>
      <c r="E5" s="82"/>
      <c r="F5" s="82"/>
      <c r="G5" s="82"/>
      <c r="H5" s="82"/>
      <c r="I5" s="82"/>
      <c r="J5" s="82"/>
      <c r="K5" s="82"/>
      <c r="L5" s="82"/>
      <c r="M5" s="82"/>
      <c r="N5" s="82"/>
      <c r="O5" s="82"/>
      <c r="P5" s="82"/>
      <c r="Q5" s="82"/>
      <c r="R5" s="82"/>
      <c r="S5" s="82"/>
      <c r="T5" s="82"/>
    </row>
    <row r="6" spans="1:20" ht="30" customHeight="1">
      <c r="A6" s="486" t="s">
        <v>97</v>
      </c>
      <c r="B6" s="487"/>
      <c r="C6" s="488"/>
    </row>
    <row r="7" spans="1:20" s="70" customFormat="1" ht="24.75" customHeight="1">
      <c r="A7" s="99" t="s">
        <v>599</v>
      </c>
      <c r="B7" s="79"/>
      <c r="C7" s="83"/>
    </row>
    <row r="8" spans="1:20" s="70" customFormat="1" ht="256.5" customHeight="1">
      <c r="A8" s="483" t="s">
        <v>600</v>
      </c>
      <c r="B8" s="484"/>
      <c r="C8" s="485"/>
    </row>
    <row r="9" spans="1:20" s="70" customFormat="1" ht="102" customHeight="1">
      <c r="A9" s="483" t="s">
        <v>601</v>
      </c>
      <c r="B9" s="484"/>
      <c r="C9" s="485"/>
    </row>
    <row r="10" spans="1:20" s="70" customFormat="1" ht="84.75" customHeight="1">
      <c r="A10" s="483" t="s">
        <v>602</v>
      </c>
      <c r="B10" s="484"/>
      <c r="C10" s="485"/>
    </row>
    <row r="11" spans="1:20" s="70" customFormat="1" ht="186.75" customHeight="1">
      <c r="A11" s="483" t="s">
        <v>603</v>
      </c>
      <c r="B11" s="484"/>
      <c r="C11" s="485"/>
    </row>
    <row r="12" spans="1:20" s="70" customFormat="1" ht="96" customHeight="1">
      <c r="A12" s="483" t="s">
        <v>604</v>
      </c>
      <c r="B12" s="484"/>
      <c r="C12" s="485"/>
    </row>
    <row r="13" spans="1:20" s="70" customFormat="1" ht="78.75" customHeight="1">
      <c r="A13" s="483" t="s">
        <v>605</v>
      </c>
      <c r="B13" s="484"/>
      <c r="C13" s="485"/>
    </row>
    <row r="14" spans="1:20" s="70" customFormat="1" ht="164.25" customHeight="1">
      <c r="A14" s="483" t="s">
        <v>606</v>
      </c>
      <c r="B14" s="484"/>
      <c r="C14" s="485"/>
    </row>
    <row r="15" spans="1:20" s="70" customFormat="1" ht="72.75" customHeight="1">
      <c r="A15" s="483" t="s">
        <v>607</v>
      </c>
      <c r="B15" s="484"/>
      <c r="C15" s="485"/>
    </row>
    <row r="16" spans="1:20" s="70" customFormat="1" ht="112.5" customHeight="1">
      <c r="A16" s="483" t="s">
        <v>608</v>
      </c>
      <c r="B16" s="484"/>
      <c r="C16" s="485"/>
    </row>
    <row r="17" spans="1:3" s="70" customFormat="1" ht="15" customHeight="1">
      <c r="A17" s="480"/>
      <c r="B17" s="481"/>
      <c r="C17" s="482"/>
    </row>
    <row r="19" spans="1:3">
      <c r="A19" s="1" t="s">
        <v>609</v>
      </c>
    </row>
  </sheetData>
  <mergeCells count="15">
    <mergeCell ref="A8:C8"/>
    <mergeCell ref="A1:C1"/>
    <mergeCell ref="A3:C3"/>
    <mergeCell ref="A4:C4"/>
    <mergeCell ref="A5:C5"/>
    <mergeCell ref="A6:C6"/>
    <mergeCell ref="A15:C15"/>
    <mergeCell ref="A16:C16"/>
    <mergeCell ref="A17:C17"/>
    <mergeCell ref="A9:C9"/>
    <mergeCell ref="A10:C10"/>
    <mergeCell ref="A11:C11"/>
    <mergeCell ref="A12:C12"/>
    <mergeCell ref="A13:C13"/>
    <mergeCell ref="A14:C14"/>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1.xml><?xml version="1.0" encoding="utf-8"?>
<worksheet xmlns="http://schemas.openxmlformats.org/spreadsheetml/2006/main" xmlns:r="http://schemas.openxmlformats.org/officeDocument/2006/relationships">
  <dimension ref="A1:T14"/>
  <sheetViews>
    <sheetView showGridLines="0" zoomScale="90" zoomScaleNormal="90" zoomScaleSheetLayoutView="70" workbookViewId="0">
      <selection activeCell="C24" sqref="C24"/>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426" t="s">
        <v>95</v>
      </c>
      <c r="B1" s="427"/>
      <c r="C1" s="428"/>
    </row>
    <row r="2" spans="1:20" ht="6" customHeight="1">
      <c r="C2" s="81"/>
    </row>
    <row r="3" spans="1:20" s="81" customFormat="1" ht="20.100000000000001" customHeight="1">
      <c r="A3" s="429" t="s">
        <v>165</v>
      </c>
      <c r="B3" s="430"/>
      <c r="C3" s="431"/>
      <c r="D3" s="82"/>
      <c r="E3" s="82"/>
      <c r="F3" s="82"/>
      <c r="G3" s="82"/>
      <c r="H3" s="82"/>
      <c r="I3" s="82"/>
      <c r="J3" s="82"/>
      <c r="K3" s="82"/>
      <c r="L3" s="82"/>
      <c r="M3" s="82"/>
      <c r="N3" s="82"/>
      <c r="O3" s="82"/>
      <c r="P3" s="82"/>
      <c r="Q3" s="82"/>
      <c r="R3" s="82"/>
      <c r="S3" s="82"/>
      <c r="T3" s="82"/>
    </row>
    <row r="4" spans="1:20" s="81" customFormat="1" ht="20.100000000000001" customHeight="1">
      <c r="A4" s="429" t="s">
        <v>166</v>
      </c>
      <c r="B4" s="430"/>
      <c r="C4" s="431"/>
      <c r="D4" s="82"/>
      <c r="E4" s="82"/>
      <c r="F4" s="82"/>
      <c r="G4" s="82"/>
      <c r="H4" s="82"/>
      <c r="I4" s="82"/>
      <c r="J4" s="82"/>
      <c r="K4" s="82"/>
      <c r="L4" s="82"/>
      <c r="M4" s="82"/>
      <c r="N4" s="82"/>
      <c r="O4" s="82"/>
      <c r="P4" s="82"/>
      <c r="Q4" s="82"/>
      <c r="R4" s="82"/>
      <c r="S4" s="82"/>
      <c r="T4" s="82"/>
    </row>
    <row r="5" spans="1:20" s="81" customFormat="1" ht="20.100000000000001" customHeight="1">
      <c r="A5" s="429" t="s">
        <v>610</v>
      </c>
      <c r="B5" s="430"/>
      <c r="C5" s="431"/>
      <c r="D5" s="82"/>
      <c r="E5" s="82"/>
      <c r="F5" s="82"/>
      <c r="G5" s="82"/>
      <c r="H5" s="82"/>
      <c r="I5" s="82"/>
      <c r="J5" s="82"/>
      <c r="K5" s="82"/>
      <c r="L5" s="82"/>
      <c r="M5" s="82"/>
      <c r="N5" s="82"/>
      <c r="O5" s="82"/>
      <c r="P5" s="82"/>
      <c r="Q5" s="82"/>
      <c r="R5" s="82"/>
      <c r="S5" s="82"/>
      <c r="T5" s="82"/>
    </row>
    <row r="6" spans="1:20" ht="30" customHeight="1">
      <c r="A6" s="486" t="s">
        <v>97</v>
      </c>
      <c r="B6" s="487"/>
      <c r="C6" s="488"/>
    </row>
    <row r="7" spans="1:20" s="70" customFormat="1" ht="15" customHeight="1">
      <c r="A7" s="99"/>
      <c r="B7" s="79"/>
      <c r="C7" s="83"/>
    </row>
    <row r="8" spans="1:20" s="70" customFormat="1" ht="81" customHeight="1">
      <c r="A8" s="489" t="s">
        <v>611</v>
      </c>
      <c r="B8" s="490"/>
      <c r="C8" s="491"/>
    </row>
    <row r="9" spans="1:20" s="70" customFormat="1" ht="76.5" customHeight="1">
      <c r="A9" s="489" t="s">
        <v>612</v>
      </c>
      <c r="B9" s="490"/>
      <c r="C9" s="491"/>
    </row>
    <row r="10" spans="1:20" s="70" customFormat="1" ht="15" customHeight="1">
      <c r="A10" s="477"/>
      <c r="B10" s="478"/>
      <c r="C10" s="479"/>
    </row>
    <row r="11" spans="1:20" s="70" customFormat="1" ht="15" customHeight="1">
      <c r="A11" s="480"/>
      <c r="B11" s="481"/>
      <c r="C11" s="482"/>
    </row>
    <row r="13" spans="1:20">
      <c r="A13" s="1" t="s">
        <v>609</v>
      </c>
      <c r="B13" s="38"/>
      <c r="C13" s="11"/>
    </row>
    <row r="14" spans="1:20">
      <c r="A14" s="39"/>
      <c r="B14" s="39"/>
      <c r="C14" s="14"/>
    </row>
  </sheetData>
  <mergeCells count="9">
    <mergeCell ref="A9:C9"/>
    <mergeCell ref="A10:C10"/>
    <mergeCell ref="A11:C11"/>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2.xml><?xml version="1.0" encoding="utf-8"?>
<worksheet xmlns="http://schemas.openxmlformats.org/spreadsheetml/2006/main" xmlns:r="http://schemas.openxmlformats.org/officeDocument/2006/relationships">
  <dimension ref="A1:T14"/>
  <sheetViews>
    <sheetView showGridLines="0" zoomScale="90" zoomScaleNormal="90" zoomScaleSheetLayoutView="70" workbookViewId="0">
      <selection activeCell="A9" sqref="A9:C9"/>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426" t="s">
        <v>95</v>
      </c>
      <c r="B1" s="427"/>
      <c r="C1" s="428"/>
    </row>
    <row r="2" spans="1:20" ht="6" customHeight="1">
      <c r="C2" s="81"/>
    </row>
    <row r="3" spans="1:20" s="81" customFormat="1" ht="20.100000000000001" customHeight="1">
      <c r="A3" s="429" t="s">
        <v>165</v>
      </c>
      <c r="B3" s="430"/>
      <c r="C3" s="431"/>
      <c r="D3" s="407"/>
      <c r="E3" s="407"/>
      <c r="F3" s="407"/>
      <c r="G3" s="407"/>
      <c r="H3" s="407"/>
      <c r="I3" s="407"/>
      <c r="J3" s="407"/>
      <c r="K3" s="407"/>
      <c r="L3" s="407"/>
      <c r="M3" s="407"/>
      <c r="N3" s="407"/>
      <c r="O3" s="407"/>
      <c r="P3" s="407"/>
      <c r="Q3" s="407"/>
      <c r="R3" s="407"/>
      <c r="S3" s="407"/>
      <c r="T3" s="407"/>
    </row>
    <row r="4" spans="1:20" s="81" customFormat="1" ht="20.100000000000001" customHeight="1">
      <c r="A4" s="429" t="s">
        <v>166</v>
      </c>
      <c r="B4" s="430"/>
      <c r="C4" s="431"/>
      <c r="D4" s="407"/>
      <c r="E4" s="407"/>
      <c r="F4" s="407"/>
      <c r="G4" s="407"/>
      <c r="H4" s="407"/>
      <c r="I4" s="407"/>
      <c r="J4" s="407"/>
      <c r="K4" s="407"/>
      <c r="L4" s="407"/>
      <c r="M4" s="407"/>
      <c r="N4" s="407"/>
      <c r="O4" s="407"/>
      <c r="P4" s="407"/>
      <c r="Q4" s="407"/>
      <c r="R4" s="407"/>
      <c r="S4" s="407"/>
      <c r="T4" s="407"/>
    </row>
    <row r="5" spans="1:20" s="81" customFormat="1" ht="20.100000000000001" customHeight="1">
      <c r="A5" s="429" t="s">
        <v>1006</v>
      </c>
      <c r="B5" s="430"/>
      <c r="C5" s="431"/>
      <c r="D5" s="407"/>
      <c r="E5" s="407"/>
      <c r="F5" s="407"/>
      <c r="G5" s="407"/>
      <c r="H5" s="407"/>
      <c r="I5" s="407"/>
      <c r="J5" s="407"/>
      <c r="K5" s="407"/>
      <c r="L5" s="407"/>
      <c r="M5" s="407"/>
      <c r="N5" s="407"/>
      <c r="O5" s="407"/>
      <c r="P5" s="407"/>
      <c r="Q5" s="407"/>
      <c r="R5" s="407"/>
      <c r="S5" s="407"/>
      <c r="T5" s="407"/>
    </row>
    <row r="6" spans="1:20" ht="30" customHeight="1">
      <c r="A6" s="486" t="s">
        <v>97</v>
      </c>
      <c r="B6" s="487"/>
      <c r="C6" s="488"/>
    </row>
    <row r="7" spans="1:20" s="70" customFormat="1" ht="15" customHeight="1">
      <c r="A7" s="99"/>
      <c r="B7" s="79"/>
      <c r="C7" s="406"/>
    </row>
    <row r="8" spans="1:20" s="70" customFormat="1" ht="81" customHeight="1">
      <c r="A8" s="489" t="s">
        <v>1007</v>
      </c>
      <c r="B8" s="490"/>
      <c r="C8" s="491"/>
    </row>
    <row r="9" spans="1:20" s="70" customFormat="1" ht="76.5" customHeight="1">
      <c r="A9" s="489"/>
      <c r="B9" s="490"/>
      <c r="C9" s="491"/>
    </row>
    <row r="10" spans="1:20" s="70" customFormat="1" ht="15" customHeight="1">
      <c r="A10" s="477"/>
      <c r="B10" s="478"/>
      <c r="C10" s="479"/>
    </row>
    <row r="11" spans="1:20" s="70" customFormat="1" ht="15" customHeight="1">
      <c r="A11" s="480"/>
      <c r="B11" s="481"/>
      <c r="C11" s="482"/>
    </row>
    <row r="13" spans="1:20">
      <c r="A13" s="1" t="s">
        <v>609</v>
      </c>
      <c r="B13" s="38"/>
      <c r="C13" s="11"/>
    </row>
    <row r="14" spans="1:20">
      <c r="A14" s="39"/>
      <c r="B14" s="39"/>
      <c r="C14" s="14"/>
    </row>
  </sheetData>
  <mergeCells count="9">
    <mergeCell ref="A9:C9"/>
    <mergeCell ref="A10:C10"/>
    <mergeCell ref="A11:C11"/>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3.xml><?xml version="1.0" encoding="utf-8"?>
<worksheet xmlns="http://schemas.openxmlformats.org/spreadsheetml/2006/main" xmlns:r="http://schemas.openxmlformats.org/officeDocument/2006/relationships">
  <dimension ref="A1:P46"/>
  <sheetViews>
    <sheetView showGridLines="0" zoomScale="90" zoomScaleNormal="90" workbookViewId="0">
      <selection activeCell="A30" sqref="A30:O30"/>
    </sheetView>
  </sheetViews>
  <sheetFormatPr baseColWidth="10" defaultRowHeight="13.5"/>
  <cols>
    <col min="1" max="7" width="5" style="1" customWidth="1"/>
    <col min="8" max="8" width="42.85546875" style="1" customWidth="1"/>
    <col min="9" max="9" width="10.7109375" style="1" customWidth="1"/>
    <col min="10" max="12" width="12.7109375" style="1" customWidth="1"/>
    <col min="13" max="13" width="18.85546875" style="1" customWidth="1"/>
    <col min="14" max="14" width="17.85546875" style="1" customWidth="1"/>
    <col min="15" max="15" width="18.42578125" style="1" customWidth="1"/>
    <col min="16" max="16384" width="11.42578125" style="1"/>
  </cols>
  <sheetData>
    <row r="1" spans="1:15" ht="34.9" customHeight="1">
      <c r="A1" s="426" t="s">
        <v>143</v>
      </c>
      <c r="B1" s="427"/>
      <c r="C1" s="427"/>
      <c r="D1" s="427"/>
      <c r="E1" s="427"/>
      <c r="F1" s="427"/>
      <c r="G1" s="427"/>
      <c r="H1" s="427"/>
      <c r="I1" s="427"/>
      <c r="J1" s="427"/>
      <c r="K1" s="427"/>
      <c r="L1" s="427"/>
      <c r="M1" s="427"/>
      <c r="N1" s="427"/>
      <c r="O1" s="428"/>
    </row>
    <row r="2" spans="1:15" ht="7.9" customHeight="1">
      <c r="A2" s="155"/>
      <c r="B2" s="155"/>
      <c r="C2" s="155"/>
      <c r="D2" s="155"/>
      <c r="E2" s="155"/>
      <c r="F2" s="155"/>
      <c r="G2" s="155"/>
      <c r="H2" s="155"/>
      <c r="I2" s="155"/>
      <c r="J2" s="155"/>
      <c r="K2" s="155"/>
      <c r="L2" s="155"/>
      <c r="M2" s="155"/>
      <c r="N2" s="155"/>
      <c r="O2" s="155"/>
    </row>
    <row r="3" spans="1:15" ht="19.149999999999999" customHeight="1">
      <c r="A3" s="505" t="s">
        <v>165</v>
      </c>
      <c r="B3" s="506"/>
      <c r="C3" s="506"/>
      <c r="D3" s="506"/>
      <c r="E3" s="506"/>
      <c r="F3" s="506"/>
      <c r="G3" s="506"/>
      <c r="H3" s="506"/>
      <c r="I3" s="506"/>
      <c r="J3" s="506"/>
      <c r="K3" s="506"/>
      <c r="L3" s="506"/>
      <c r="M3" s="506"/>
      <c r="N3" s="506"/>
      <c r="O3" s="507"/>
    </row>
    <row r="4" spans="1:15" ht="19.149999999999999" customHeight="1">
      <c r="A4" s="505" t="s">
        <v>166</v>
      </c>
      <c r="B4" s="506"/>
      <c r="C4" s="506"/>
      <c r="D4" s="506"/>
      <c r="E4" s="506"/>
      <c r="F4" s="506"/>
      <c r="G4" s="506"/>
      <c r="H4" s="506"/>
      <c r="I4" s="506"/>
      <c r="J4" s="506"/>
      <c r="K4" s="506"/>
      <c r="L4" s="506"/>
      <c r="M4" s="506"/>
      <c r="N4" s="506"/>
      <c r="O4" s="507"/>
    </row>
    <row r="5" spans="1:15" ht="19.899999999999999" customHeight="1">
      <c r="A5" s="424" t="s">
        <v>90</v>
      </c>
      <c r="B5" s="424" t="s">
        <v>144</v>
      </c>
      <c r="C5" s="424" t="s">
        <v>41</v>
      </c>
      <c r="D5" s="424" t="s">
        <v>38</v>
      </c>
      <c r="E5" s="424" t="s">
        <v>39</v>
      </c>
      <c r="F5" s="424" t="s">
        <v>10</v>
      </c>
      <c r="G5" s="424" t="s">
        <v>80</v>
      </c>
      <c r="H5" s="508" t="s">
        <v>11</v>
      </c>
      <c r="I5" s="424" t="s">
        <v>145</v>
      </c>
      <c r="J5" s="443" t="s">
        <v>146</v>
      </c>
      <c r="K5" s="444"/>
      <c r="L5" s="521"/>
      <c r="M5" s="443" t="s">
        <v>147</v>
      </c>
      <c r="N5" s="444"/>
      <c r="O5" s="521"/>
    </row>
    <row r="6" spans="1:15" ht="19.899999999999999" customHeight="1">
      <c r="A6" s="425"/>
      <c r="B6" s="425"/>
      <c r="C6" s="425"/>
      <c r="D6" s="425"/>
      <c r="E6" s="425"/>
      <c r="F6" s="425"/>
      <c r="G6" s="425"/>
      <c r="H6" s="509"/>
      <c r="I6" s="425"/>
      <c r="J6" s="132" t="s">
        <v>148</v>
      </c>
      <c r="K6" s="156" t="s">
        <v>160</v>
      </c>
      <c r="L6" s="132" t="s">
        <v>149</v>
      </c>
      <c r="M6" s="132" t="s">
        <v>98</v>
      </c>
      <c r="N6" s="156" t="s">
        <v>24</v>
      </c>
      <c r="O6" s="132" t="s">
        <v>19</v>
      </c>
    </row>
    <row r="7" spans="1:15" s="134" customFormat="1" ht="15" customHeight="1">
      <c r="A7" s="342" t="s">
        <v>721</v>
      </c>
      <c r="B7" s="342" t="s">
        <v>721</v>
      </c>
      <c r="C7" s="342" t="s">
        <v>721</v>
      </c>
      <c r="D7" s="342" t="s">
        <v>722</v>
      </c>
      <c r="E7" s="342" t="s">
        <v>723</v>
      </c>
      <c r="F7" s="342" t="s">
        <v>724</v>
      </c>
      <c r="G7" s="342"/>
      <c r="H7" s="343" t="s">
        <v>670</v>
      </c>
      <c r="I7" s="342" t="s">
        <v>725</v>
      </c>
      <c r="J7" s="342">
        <v>2</v>
      </c>
      <c r="K7" s="133" t="s">
        <v>722</v>
      </c>
      <c r="L7" s="133" t="s">
        <v>722</v>
      </c>
      <c r="M7" s="344">
        <v>153500</v>
      </c>
      <c r="N7" s="344">
        <v>153500</v>
      </c>
      <c r="O7" s="345">
        <v>10113.76</v>
      </c>
    </row>
    <row r="8" spans="1:15">
      <c r="A8" s="518"/>
      <c r="B8" s="519"/>
      <c r="C8" s="519"/>
      <c r="D8" s="519"/>
      <c r="E8" s="519"/>
      <c r="F8" s="519"/>
      <c r="G8" s="519"/>
      <c r="H8" s="519"/>
      <c r="I8" s="519"/>
      <c r="J8" s="519"/>
      <c r="K8" s="519"/>
      <c r="L8" s="519"/>
      <c r="M8" s="519"/>
      <c r="N8" s="519"/>
      <c r="O8" s="520"/>
    </row>
    <row r="9" spans="1:15">
      <c r="A9" s="499" t="s">
        <v>726</v>
      </c>
      <c r="B9" s="500"/>
      <c r="C9" s="500"/>
      <c r="D9" s="500"/>
      <c r="E9" s="500"/>
      <c r="F9" s="500"/>
      <c r="G9" s="500"/>
      <c r="H9" s="500"/>
      <c r="I9" s="500"/>
      <c r="J9" s="500"/>
      <c r="K9" s="500"/>
      <c r="L9" s="500"/>
      <c r="M9" s="500"/>
      <c r="N9" s="500"/>
      <c r="O9" s="501"/>
    </row>
    <row r="10" spans="1:15">
      <c r="A10" s="353"/>
      <c r="B10" s="82"/>
      <c r="C10" s="82"/>
      <c r="D10" s="82"/>
      <c r="E10" s="82"/>
      <c r="F10" s="82"/>
      <c r="G10" s="82"/>
      <c r="H10" s="82"/>
      <c r="I10" s="82"/>
      <c r="J10" s="82"/>
      <c r="K10" s="82"/>
      <c r="L10" s="82"/>
      <c r="M10" s="82"/>
      <c r="N10" s="82"/>
      <c r="O10" s="354"/>
    </row>
    <row r="11" spans="1:15">
      <c r="A11" s="515" t="s">
        <v>150</v>
      </c>
      <c r="B11" s="516"/>
      <c r="C11" s="516"/>
      <c r="D11" s="516"/>
      <c r="E11" s="516"/>
      <c r="F11" s="516"/>
      <c r="G11" s="516"/>
      <c r="H11" s="516"/>
      <c r="I11" s="516"/>
      <c r="J11" s="516"/>
      <c r="K11" s="516"/>
      <c r="L11" s="516"/>
      <c r="M11" s="516"/>
      <c r="N11" s="516"/>
      <c r="O11" s="517"/>
    </row>
    <row r="12" spans="1:15" ht="33" customHeight="1">
      <c r="A12" s="502" t="s">
        <v>727</v>
      </c>
      <c r="B12" s="503"/>
      <c r="C12" s="503"/>
      <c r="D12" s="503"/>
      <c r="E12" s="503"/>
      <c r="F12" s="503"/>
      <c r="G12" s="503"/>
      <c r="H12" s="503"/>
      <c r="I12" s="503"/>
      <c r="J12" s="503"/>
      <c r="K12" s="503"/>
      <c r="L12" s="503"/>
      <c r="M12" s="503"/>
      <c r="N12" s="503"/>
      <c r="O12" s="504"/>
    </row>
    <row r="13" spans="1:15" ht="56.25" customHeight="1">
      <c r="A13" s="502" t="s">
        <v>728</v>
      </c>
      <c r="B13" s="503"/>
      <c r="C13" s="503"/>
      <c r="D13" s="503"/>
      <c r="E13" s="503"/>
      <c r="F13" s="503"/>
      <c r="G13" s="503"/>
      <c r="H13" s="503"/>
      <c r="I13" s="503"/>
      <c r="J13" s="503"/>
      <c r="K13" s="503"/>
      <c r="L13" s="503"/>
      <c r="M13" s="503"/>
      <c r="N13" s="503"/>
      <c r="O13" s="504"/>
    </row>
    <row r="14" spans="1:15" ht="32.25" customHeight="1">
      <c r="A14" s="502" t="s">
        <v>729</v>
      </c>
      <c r="B14" s="503"/>
      <c r="C14" s="503"/>
      <c r="D14" s="503"/>
      <c r="E14" s="503"/>
      <c r="F14" s="503"/>
      <c r="G14" s="503"/>
      <c r="H14" s="503"/>
      <c r="I14" s="503"/>
      <c r="J14" s="503"/>
      <c r="K14" s="503"/>
      <c r="L14" s="503"/>
      <c r="M14" s="503"/>
      <c r="N14" s="503"/>
      <c r="O14" s="504"/>
    </row>
    <row r="15" spans="1:15" ht="17.25" customHeight="1">
      <c r="A15" s="502" t="s">
        <v>730</v>
      </c>
      <c r="B15" s="503"/>
      <c r="C15" s="503"/>
      <c r="D15" s="503"/>
      <c r="E15" s="503"/>
      <c r="F15" s="503"/>
      <c r="G15" s="503"/>
      <c r="H15" s="503"/>
      <c r="I15" s="503"/>
      <c r="J15" s="503"/>
      <c r="K15" s="503"/>
      <c r="L15" s="503"/>
      <c r="M15" s="503"/>
      <c r="N15" s="503"/>
      <c r="O15" s="504"/>
    </row>
    <row r="16" spans="1:15" ht="42" customHeight="1">
      <c r="A16" s="415" t="s">
        <v>731</v>
      </c>
      <c r="B16" s="492"/>
      <c r="C16" s="492"/>
      <c r="D16" s="492"/>
      <c r="E16" s="492"/>
      <c r="F16" s="492"/>
      <c r="G16" s="492"/>
      <c r="H16" s="492"/>
      <c r="I16" s="492"/>
      <c r="J16" s="492"/>
      <c r="K16" s="492"/>
      <c r="L16" s="492"/>
      <c r="M16" s="492"/>
      <c r="N16" s="492"/>
      <c r="O16" s="416"/>
    </row>
    <row r="17" spans="1:15" ht="57" customHeight="1">
      <c r="A17" s="415" t="s">
        <v>732</v>
      </c>
      <c r="B17" s="492"/>
      <c r="C17" s="492"/>
      <c r="D17" s="492"/>
      <c r="E17" s="492"/>
      <c r="F17" s="492"/>
      <c r="G17" s="492"/>
      <c r="H17" s="492"/>
      <c r="I17" s="492"/>
      <c r="J17" s="492"/>
      <c r="K17" s="492"/>
      <c r="L17" s="492"/>
      <c r="M17" s="492"/>
      <c r="N17" s="492"/>
      <c r="O17" s="416"/>
    </row>
    <row r="18" spans="1:15" ht="18.75" customHeight="1">
      <c r="A18" s="515" t="s">
        <v>738</v>
      </c>
      <c r="B18" s="516"/>
      <c r="C18" s="516"/>
      <c r="D18" s="516"/>
      <c r="E18" s="516"/>
      <c r="F18" s="516"/>
      <c r="G18" s="516"/>
      <c r="H18" s="516"/>
      <c r="I18" s="516"/>
      <c r="J18" s="516"/>
      <c r="K18" s="516"/>
      <c r="L18" s="516"/>
      <c r="M18" s="516"/>
      <c r="N18" s="516"/>
      <c r="O18" s="517"/>
    </row>
    <row r="19" spans="1:15">
      <c r="A19" s="138"/>
      <c r="B19" s="139"/>
      <c r="C19" s="139"/>
      <c r="D19" s="139"/>
      <c r="E19" s="139"/>
      <c r="F19" s="139"/>
      <c r="G19" s="139"/>
      <c r="H19" s="139"/>
      <c r="I19" s="139"/>
      <c r="J19" s="139"/>
      <c r="K19" s="139"/>
      <c r="L19" s="139"/>
      <c r="M19" s="139"/>
      <c r="N19" s="139"/>
      <c r="O19" s="140"/>
    </row>
    <row r="20" spans="1:15" s="134" customFormat="1" ht="15" customHeight="1">
      <c r="A20" s="347" t="s">
        <v>721</v>
      </c>
      <c r="B20" s="347" t="s">
        <v>722</v>
      </c>
      <c r="C20" s="347" t="s">
        <v>722</v>
      </c>
      <c r="D20" s="347" t="s">
        <v>722</v>
      </c>
      <c r="E20" s="347" t="s">
        <v>733</v>
      </c>
      <c r="F20" s="347" t="s">
        <v>734</v>
      </c>
      <c r="G20" s="347"/>
      <c r="H20" s="343" t="s">
        <v>673</v>
      </c>
      <c r="I20" s="347" t="s">
        <v>735</v>
      </c>
      <c r="J20" s="141" t="s">
        <v>736</v>
      </c>
      <c r="K20" s="141" t="s">
        <v>736</v>
      </c>
      <c r="L20" s="348">
        <v>3378</v>
      </c>
      <c r="M20" s="349">
        <v>50000</v>
      </c>
      <c r="N20" s="349">
        <v>50000</v>
      </c>
      <c r="O20" s="350">
        <v>49999.839999999997</v>
      </c>
    </row>
    <row r="21" spans="1:15">
      <c r="A21" s="518"/>
      <c r="B21" s="519"/>
      <c r="C21" s="519"/>
      <c r="D21" s="519"/>
      <c r="E21" s="519"/>
      <c r="F21" s="519"/>
      <c r="G21" s="519"/>
      <c r="H21" s="519"/>
      <c r="I21" s="519"/>
      <c r="J21" s="519"/>
      <c r="K21" s="519"/>
      <c r="L21" s="519"/>
      <c r="M21" s="519"/>
      <c r="N21" s="519"/>
      <c r="O21" s="520"/>
    </row>
    <row r="22" spans="1:15" ht="39" customHeight="1">
      <c r="A22" s="502" t="s">
        <v>737</v>
      </c>
      <c r="B22" s="503"/>
      <c r="C22" s="503"/>
      <c r="D22" s="503"/>
      <c r="E22" s="503"/>
      <c r="F22" s="503"/>
      <c r="G22" s="503"/>
      <c r="H22" s="503"/>
      <c r="I22" s="503"/>
      <c r="J22" s="503"/>
      <c r="K22" s="503"/>
      <c r="L22" s="503"/>
      <c r="M22" s="503"/>
      <c r="N22" s="503"/>
      <c r="O22" s="504"/>
    </row>
    <row r="23" spans="1:15" ht="23.25" customHeight="1">
      <c r="A23" s="499" t="s">
        <v>150</v>
      </c>
      <c r="B23" s="500"/>
      <c r="C23" s="500"/>
      <c r="D23" s="500"/>
      <c r="E23" s="500"/>
      <c r="F23" s="500"/>
      <c r="G23" s="500"/>
      <c r="H23" s="500"/>
      <c r="I23" s="500"/>
      <c r="J23" s="500"/>
      <c r="K23" s="500"/>
      <c r="L23" s="500"/>
      <c r="M23" s="500"/>
      <c r="N23" s="500"/>
      <c r="O23" s="501"/>
    </row>
    <row r="24" spans="1:15" ht="88.5" customHeight="1">
      <c r="A24" s="502" t="s">
        <v>739</v>
      </c>
      <c r="B24" s="503"/>
      <c r="C24" s="503"/>
      <c r="D24" s="503"/>
      <c r="E24" s="503"/>
      <c r="F24" s="503"/>
      <c r="G24" s="503"/>
      <c r="H24" s="503"/>
      <c r="I24" s="503"/>
      <c r="J24" s="503"/>
      <c r="K24" s="503"/>
      <c r="L24" s="503"/>
      <c r="M24" s="503"/>
      <c r="N24" s="503"/>
      <c r="O24" s="504"/>
    </row>
    <row r="25" spans="1:15" ht="31.5" customHeight="1">
      <c r="A25" s="499" t="s">
        <v>738</v>
      </c>
      <c r="B25" s="500"/>
      <c r="C25" s="500"/>
      <c r="D25" s="500"/>
      <c r="E25" s="500"/>
      <c r="F25" s="500"/>
      <c r="G25" s="500"/>
      <c r="H25" s="500"/>
      <c r="I25" s="500"/>
      <c r="J25" s="500"/>
      <c r="K25" s="500"/>
      <c r="L25" s="500"/>
      <c r="M25" s="500"/>
      <c r="N25" s="500"/>
      <c r="O25" s="501"/>
    </row>
    <row r="26" spans="1:15">
      <c r="A26" s="135"/>
      <c r="B26" s="136"/>
      <c r="C26" s="136"/>
      <c r="D26" s="136"/>
      <c r="E26" s="136"/>
      <c r="F26" s="136"/>
      <c r="G26" s="136"/>
      <c r="H26" s="136"/>
      <c r="I26" s="136"/>
      <c r="J26" s="136"/>
      <c r="K26" s="136"/>
      <c r="L26" s="136"/>
      <c r="M26" s="136"/>
      <c r="N26" s="136"/>
      <c r="O26" s="137"/>
    </row>
    <row r="27" spans="1:15">
      <c r="A27" s="135"/>
      <c r="B27" s="136"/>
      <c r="C27" s="136"/>
      <c r="D27" s="136"/>
      <c r="E27" s="136"/>
      <c r="F27" s="136"/>
      <c r="G27" s="136"/>
      <c r="H27" s="136"/>
      <c r="I27" s="136"/>
      <c r="J27" s="136"/>
      <c r="K27" s="136"/>
      <c r="L27" s="136"/>
      <c r="M27" s="136"/>
      <c r="N27" s="136"/>
      <c r="O27" s="137"/>
    </row>
    <row r="28" spans="1:15" s="134" customFormat="1" ht="15" customHeight="1">
      <c r="A28" s="347" t="s">
        <v>721</v>
      </c>
      <c r="B28" s="347" t="s">
        <v>723</v>
      </c>
      <c r="C28" s="347" t="s">
        <v>722</v>
      </c>
      <c r="D28" s="347" t="s">
        <v>723</v>
      </c>
      <c r="E28" s="347" t="s">
        <v>722</v>
      </c>
      <c r="F28" s="347" t="s">
        <v>740</v>
      </c>
      <c r="G28" s="347"/>
      <c r="H28" s="343" t="s">
        <v>679</v>
      </c>
      <c r="I28" s="347" t="s">
        <v>741</v>
      </c>
      <c r="J28" s="355">
        <v>1932</v>
      </c>
      <c r="K28" s="355">
        <v>1944</v>
      </c>
      <c r="L28" s="355">
        <v>1549</v>
      </c>
      <c r="M28" s="356">
        <v>17656244</v>
      </c>
      <c r="N28" s="356">
        <v>22906435.589999996</v>
      </c>
      <c r="O28" s="356">
        <v>20396324.549999997</v>
      </c>
    </row>
    <row r="29" spans="1:15" ht="25.5" customHeight="1">
      <c r="A29" s="512" t="s">
        <v>742</v>
      </c>
      <c r="B29" s="513"/>
      <c r="C29" s="513"/>
      <c r="D29" s="513"/>
      <c r="E29" s="513"/>
      <c r="F29" s="513"/>
      <c r="G29" s="513"/>
      <c r="H29" s="513"/>
      <c r="I29" s="513"/>
      <c r="J29" s="513"/>
      <c r="K29" s="513"/>
      <c r="L29" s="513"/>
      <c r="M29" s="513"/>
      <c r="N29" s="513"/>
      <c r="O29" s="514"/>
    </row>
    <row r="30" spans="1:15" ht="34.5" customHeight="1">
      <c r="A30" s="493" t="s">
        <v>150</v>
      </c>
      <c r="B30" s="494"/>
      <c r="C30" s="494"/>
      <c r="D30" s="494"/>
      <c r="E30" s="494"/>
      <c r="F30" s="494"/>
      <c r="G30" s="494"/>
      <c r="H30" s="494"/>
      <c r="I30" s="494"/>
      <c r="J30" s="494"/>
      <c r="K30" s="494"/>
      <c r="L30" s="494"/>
      <c r="M30" s="494"/>
      <c r="N30" s="494"/>
      <c r="O30" s="495"/>
    </row>
    <row r="31" spans="1:15" ht="97.5" customHeight="1">
      <c r="A31" s="502" t="s">
        <v>744</v>
      </c>
      <c r="B31" s="503"/>
      <c r="C31" s="503"/>
      <c r="D31" s="503"/>
      <c r="E31" s="503"/>
      <c r="F31" s="503"/>
      <c r="G31" s="503"/>
      <c r="H31" s="503"/>
      <c r="I31" s="503"/>
      <c r="J31" s="503"/>
      <c r="K31" s="503"/>
      <c r="L31" s="503"/>
      <c r="M31" s="503"/>
      <c r="N31" s="503"/>
      <c r="O31" s="504"/>
    </row>
    <row r="32" spans="1:15" ht="71.25" customHeight="1">
      <c r="A32" s="415" t="s">
        <v>745</v>
      </c>
      <c r="B32" s="492"/>
      <c r="C32" s="492"/>
      <c r="D32" s="492"/>
      <c r="E32" s="492"/>
      <c r="F32" s="492"/>
      <c r="G32" s="492"/>
      <c r="H32" s="492"/>
      <c r="I32" s="492"/>
      <c r="J32" s="492"/>
      <c r="K32" s="492"/>
      <c r="L32" s="492"/>
      <c r="M32" s="492"/>
      <c r="N32" s="492"/>
      <c r="O32" s="416"/>
    </row>
    <row r="33" spans="1:16" ht="59.25" customHeight="1">
      <c r="A33" s="415" t="s">
        <v>746</v>
      </c>
      <c r="B33" s="492"/>
      <c r="C33" s="492"/>
      <c r="D33" s="492"/>
      <c r="E33" s="492"/>
      <c r="F33" s="492"/>
      <c r="G33" s="492"/>
      <c r="H33" s="492"/>
      <c r="I33" s="492"/>
      <c r="J33" s="492"/>
      <c r="K33" s="492"/>
      <c r="L33" s="492"/>
      <c r="M33" s="492"/>
      <c r="N33" s="492"/>
      <c r="O33" s="416"/>
    </row>
    <row r="34" spans="1:16" ht="113.25" customHeight="1">
      <c r="A34" s="415" t="s">
        <v>747</v>
      </c>
      <c r="B34" s="492"/>
      <c r="C34" s="492"/>
      <c r="D34" s="492"/>
      <c r="E34" s="492"/>
      <c r="F34" s="492"/>
      <c r="G34" s="492"/>
      <c r="H34" s="492"/>
      <c r="I34" s="492"/>
      <c r="J34" s="492"/>
      <c r="K34" s="492"/>
      <c r="L34" s="492"/>
      <c r="M34" s="492"/>
      <c r="N34" s="492"/>
      <c r="O34" s="416"/>
    </row>
    <row r="35" spans="1:16" ht="57.75" customHeight="1">
      <c r="A35" s="415" t="s">
        <v>748</v>
      </c>
      <c r="B35" s="492"/>
      <c r="C35" s="492"/>
      <c r="D35" s="492"/>
      <c r="E35" s="492"/>
      <c r="F35" s="492"/>
      <c r="G35" s="492"/>
      <c r="H35" s="492"/>
      <c r="I35" s="492"/>
      <c r="J35" s="492"/>
      <c r="K35" s="492"/>
      <c r="L35" s="492"/>
      <c r="M35" s="492"/>
      <c r="N35" s="492"/>
      <c r="O35" s="416"/>
    </row>
    <row r="36" spans="1:16" ht="33" customHeight="1">
      <c r="A36" s="415" t="s">
        <v>749</v>
      </c>
      <c r="B36" s="492"/>
      <c r="C36" s="492"/>
      <c r="D36" s="492"/>
      <c r="E36" s="492"/>
      <c r="F36" s="492"/>
      <c r="G36" s="492"/>
      <c r="H36" s="492"/>
      <c r="I36" s="492"/>
      <c r="J36" s="492"/>
      <c r="K36" s="492"/>
      <c r="L36" s="492"/>
      <c r="M36" s="492"/>
      <c r="N36" s="492"/>
      <c r="O36" s="416"/>
    </row>
    <row r="37" spans="1:16" ht="73.5" customHeight="1">
      <c r="A37" s="415" t="s">
        <v>750</v>
      </c>
      <c r="B37" s="492"/>
      <c r="C37" s="492"/>
      <c r="D37" s="492"/>
      <c r="E37" s="492"/>
      <c r="F37" s="492"/>
      <c r="G37" s="492"/>
      <c r="H37" s="492"/>
      <c r="I37" s="492"/>
      <c r="J37" s="492"/>
      <c r="K37" s="492"/>
      <c r="L37" s="492"/>
      <c r="M37" s="492"/>
      <c r="N37" s="492"/>
      <c r="O37" s="416"/>
    </row>
    <row r="38" spans="1:16" ht="72.75" customHeight="1">
      <c r="A38" s="415" t="s">
        <v>751</v>
      </c>
      <c r="B38" s="492"/>
      <c r="C38" s="492"/>
      <c r="D38" s="492"/>
      <c r="E38" s="492"/>
      <c r="F38" s="492"/>
      <c r="G38" s="492"/>
      <c r="H38" s="492"/>
      <c r="I38" s="492"/>
      <c r="J38" s="492"/>
      <c r="K38" s="492"/>
      <c r="L38" s="492"/>
      <c r="M38" s="492"/>
      <c r="N38" s="492"/>
      <c r="O38" s="416"/>
    </row>
    <row r="39" spans="1:16" ht="56.25" customHeight="1">
      <c r="A39" s="415" t="s">
        <v>752</v>
      </c>
      <c r="B39" s="492"/>
      <c r="C39" s="492"/>
      <c r="D39" s="492"/>
      <c r="E39" s="492"/>
      <c r="F39" s="492"/>
      <c r="G39" s="492"/>
      <c r="H39" s="492"/>
      <c r="I39" s="492"/>
      <c r="J39" s="492"/>
      <c r="K39" s="492"/>
      <c r="L39" s="492"/>
      <c r="M39" s="492"/>
      <c r="N39" s="492"/>
      <c r="O39" s="416"/>
    </row>
    <row r="40" spans="1:16" ht="62.25" customHeight="1">
      <c r="A40" s="415" t="s">
        <v>753</v>
      </c>
      <c r="B40" s="492"/>
      <c r="C40" s="492"/>
      <c r="D40" s="492"/>
      <c r="E40" s="492"/>
      <c r="F40" s="492"/>
      <c r="G40" s="492"/>
      <c r="H40" s="492"/>
      <c r="I40" s="492"/>
      <c r="J40" s="492"/>
      <c r="K40" s="492"/>
      <c r="L40" s="492"/>
      <c r="M40" s="492"/>
      <c r="N40" s="492"/>
      <c r="O40" s="416"/>
    </row>
    <row r="41" spans="1:16">
      <c r="A41" s="357"/>
      <c r="B41" s="358"/>
      <c r="C41" s="358"/>
      <c r="D41" s="358"/>
      <c r="E41" s="358"/>
      <c r="F41" s="358"/>
      <c r="G41" s="358"/>
      <c r="H41" s="358"/>
      <c r="I41" s="358"/>
      <c r="J41" s="358"/>
      <c r="K41" s="358"/>
      <c r="L41" s="358"/>
      <c r="M41" s="358"/>
      <c r="N41" s="358"/>
      <c r="O41" s="359"/>
    </row>
    <row r="42" spans="1:16" ht="24" customHeight="1">
      <c r="A42" s="493" t="s">
        <v>151</v>
      </c>
      <c r="B42" s="494"/>
      <c r="C42" s="494"/>
      <c r="D42" s="494"/>
      <c r="E42" s="494"/>
      <c r="F42" s="494"/>
      <c r="G42" s="494"/>
      <c r="H42" s="494"/>
      <c r="I42" s="494"/>
      <c r="J42" s="494"/>
      <c r="K42" s="494"/>
      <c r="L42" s="494"/>
      <c r="M42" s="494"/>
      <c r="N42" s="494"/>
      <c r="O42" s="495"/>
    </row>
    <row r="43" spans="1:16" ht="58.5" customHeight="1">
      <c r="A43" s="496" t="s">
        <v>743</v>
      </c>
      <c r="B43" s="497"/>
      <c r="C43" s="497"/>
      <c r="D43" s="497"/>
      <c r="E43" s="497"/>
      <c r="F43" s="497"/>
      <c r="G43" s="497"/>
      <c r="H43" s="497"/>
      <c r="I43" s="497"/>
      <c r="J43" s="497"/>
      <c r="K43" s="497"/>
      <c r="L43" s="497"/>
      <c r="M43" s="497"/>
      <c r="N43" s="497"/>
      <c r="O43" s="498"/>
    </row>
    <row r="44" spans="1:16" ht="13.5" customHeight="1">
      <c r="A44" s="143"/>
      <c r="B44" s="143"/>
      <c r="C44" s="143"/>
      <c r="D44" s="144"/>
      <c r="E44" s="145"/>
      <c r="F44" s="81"/>
      <c r="G44" s="81"/>
      <c r="H44" s="81"/>
      <c r="I44" s="146"/>
      <c r="J44" s="146"/>
      <c r="K44" s="146"/>
      <c r="L44" s="146"/>
      <c r="M44" s="146"/>
      <c r="N44" s="146"/>
      <c r="O44" s="146"/>
      <c r="P44" s="147"/>
    </row>
    <row r="45" spans="1:16" s="17" customFormat="1" ht="14.25" customHeight="1">
      <c r="A45" s="148"/>
      <c r="B45" s="148"/>
      <c r="C45" s="148"/>
      <c r="D45" s="3"/>
      <c r="E45" s="149"/>
      <c r="F45" s="150"/>
      <c r="G45" s="150"/>
      <c r="H45" s="150"/>
      <c r="I45" s="510"/>
      <c r="J45" s="510"/>
      <c r="K45" s="510"/>
      <c r="L45" s="510"/>
      <c r="M45" s="152"/>
      <c r="N45" s="151"/>
      <c r="O45" s="151"/>
      <c r="P45" s="153"/>
    </row>
    <row r="46" spans="1:16" s="17" customFormat="1">
      <c r="A46" s="511"/>
      <c r="B46" s="511"/>
      <c r="C46" s="511"/>
      <c r="D46" s="511"/>
      <c r="E46" s="511"/>
      <c r="F46" s="511"/>
      <c r="G46" s="511"/>
      <c r="H46" s="511"/>
      <c r="I46" s="511"/>
      <c r="J46" s="511"/>
      <c r="K46" s="511"/>
      <c r="L46" s="511"/>
      <c r="M46" s="154"/>
    </row>
  </sheetData>
  <mergeCells count="46">
    <mergeCell ref="I45:L45"/>
    <mergeCell ref="A46:H46"/>
    <mergeCell ref="I46:L46"/>
    <mergeCell ref="A3:O3"/>
    <mergeCell ref="A29:O29"/>
    <mergeCell ref="A11:O11"/>
    <mergeCell ref="A18:O18"/>
    <mergeCell ref="A21:O21"/>
    <mergeCell ref="A22:O22"/>
    <mergeCell ref="A24:O24"/>
    <mergeCell ref="I5:I6"/>
    <mergeCell ref="J5:L5"/>
    <mergeCell ref="M5:O5"/>
    <mergeCell ref="A8:O8"/>
    <mergeCell ref="A9:O9"/>
    <mergeCell ref="A12:O12"/>
    <mergeCell ref="A1:O1"/>
    <mergeCell ref="A4:O4"/>
    <mergeCell ref="A5:A6"/>
    <mergeCell ref="B5:B6"/>
    <mergeCell ref="C5:C6"/>
    <mergeCell ref="D5:D6"/>
    <mergeCell ref="E5:E6"/>
    <mergeCell ref="F5:F6"/>
    <mergeCell ref="G5:G6"/>
    <mergeCell ref="H5:H6"/>
    <mergeCell ref="A13:O13"/>
    <mergeCell ref="A14:O14"/>
    <mergeCell ref="A16:O16"/>
    <mergeCell ref="A15:O15"/>
    <mergeCell ref="A17:O17"/>
    <mergeCell ref="A23:O23"/>
    <mergeCell ref="A25:O25"/>
    <mergeCell ref="A30:O30"/>
    <mergeCell ref="A31:O31"/>
    <mergeCell ref="A32:O32"/>
    <mergeCell ref="A33:O33"/>
    <mergeCell ref="A34:O34"/>
    <mergeCell ref="A35:O35"/>
    <mergeCell ref="A42:O42"/>
    <mergeCell ref="A43:O43"/>
    <mergeCell ref="A36:O36"/>
    <mergeCell ref="A37:O37"/>
    <mergeCell ref="A38:O38"/>
    <mergeCell ref="A39:O39"/>
    <mergeCell ref="A40:O40"/>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K7:L7 A7:G7 A20:G20 J20:K20 A28:F28" numberStoredAsText="1"/>
  </ignoredErrors>
  <legacyDrawingHF r:id="rId2"/>
</worksheet>
</file>

<file path=xl/worksheets/sheet34.xml><?xml version="1.0" encoding="utf-8"?>
<worksheet xmlns="http://schemas.openxmlformats.org/spreadsheetml/2006/main" xmlns:r="http://schemas.openxmlformats.org/officeDocument/2006/relationships">
  <dimension ref="A1:P32"/>
  <sheetViews>
    <sheetView showGridLines="0" topLeftCell="A13" zoomScale="90" zoomScaleNormal="90" workbookViewId="0">
      <selection activeCell="A25" sqref="A25:O25"/>
    </sheetView>
  </sheetViews>
  <sheetFormatPr baseColWidth="10" defaultRowHeight="13.5"/>
  <cols>
    <col min="1" max="7" width="5" style="1" customWidth="1"/>
    <col min="8" max="8" width="50.28515625" style="1" customWidth="1"/>
    <col min="9" max="9" width="10.7109375" style="1" customWidth="1"/>
    <col min="10" max="10" width="11.140625" style="1" customWidth="1"/>
    <col min="11" max="12" width="12.7109375" style="1" customWidth="1"/>
    <col min="13" max="13" width="16.42578125" style="1" customWidth="1"/>
    <col min="14" max="14" width="15.42578125" style="1" customWidth="1"/>
    <col min="15" max="15" width="16.28515625" style="1" customWidth="1"/>
    <col min="16" max="16384" width="11.42578125" style="1"/>
  </cols>
  <sheetData>
    <row r="1" spans="1:15" ht="34.9" customHeight="1">
      <c r="A1" s="426" t="s">
        <v>143</v>
      </c>
      <c r="B1" s="427"/>
      <c r="C1" s="427"/>
      <c r="D1" s="427"/>
      <c r="E1" s="427"/>
      <c r="F1" s="427"/>
      <c r="G1" s="427"/>
      <c r="H1" s="427"/>
      <c r="I1" s="427"/>
      <c r="J1" s="427"/>
      <c r="K1" s="427"/>
      <c r="L1" s="427"/>
      <c r="M1" s="427"/>
      <c r="N1" s="427"/>
      <c r="O1" s="428"/>
    </row>
    <row r="2" spans="1:15" ht="7.9" customHeight="1">
      <c r="A2" s="155"/>
      <c r="B2" s="155"/>
      <c r="C2" s="155"/>
      <c r="D2" s="155"/>
      <c r="E2" s="155"/>
      <c r="F2" s="155"/>
      <c r="G2" s="155"/>
      <c r="H2" s="155"/>
      <c r="I2" s="155"/>
      <c r="J2" s="155"/>
      <c r="K2" s="155"/>
      <c r="L2" s="155"/>
      <c r="M2" s="155"/>
      <c r="N2" s="155"/>
      <c r="O2" s="155"/>
    </row>
    <row r="3" spans="1:15" ht="19.149999999999999" customHeight="1">
      <c r="A3" s="505" t="s">
        <v>165</v>
      </c>
      <c r="B3" s="506"/>
      <c r="C3" s="506"/>
      <c r="D3" s="506"/>
      <c r="E3" s="506"/>
      <c r="F3" s="506"/>
      <c r="G3" s="506"/>
      <c r="H3" s="506"/>
      <c r="I3" s="506"/>
      <c r="J3" s="506"/>
      <c r="K3" s="506"/>
      <c r="L3" s="506"/>
      <c r="M3" s="506"/>
      <c r="N3" s="506"/>
      <c r="O3" s="507"/>
    </row>
    <row r="4" spans="1:15" ht="19.149999999999999" customHeight="1">
      <c r="A4" s="505" t="s">
        <v>166</v>
      </c>
      <c r="B4" s="506"/>
      <c r="C4" s="506"/>
      <c r="D4" s="506"/>
      <c r="E4" s="506"/>
      <c r="F4" s="506"/>
      <c r="G4" s="506"/>
      <c r="H4" s="506"/>
      <c r="I4" s="506"/>
      <c r="J4" s="506"/>
      <c r="K4" s="506"/>
      <c r="L4" s="506"/>
      <c r="M4" s="506"/>
      <c r="N4" s="506"/>
      <c r="O4" s="507"/>
    </row>
    <row r="5" spans="1:15" ht="19.899999999999999" customHeight="1">
      <c r="A5" s="424" t="s">
        <v>90</v>
      </c>
      <c r="B5" s="424" t="s">
        <v>144</v>
      </c>
      <c r="C5" s="424" t="s">
        <v>41</v>
      </c>
      <c r="D5" s="424" t="s">
        <v>38</v>
      </c>
      <c r="E5" s="424" t="s">
        <v>39</v>
      </c>
      <c r="F5" s="424" t="s">
        <v>10</v>
      </c>
      <c r="G5" s="424" t="s">
        <v>80</v>
      </c>
      <c r="H5" s="508" t="s">
        <v>11</v>
      </c>
      <c r="I5" s="424" t="s">
        <v>145</v>
      </c>
      <c r="J5" s="443" t="s">
        <v>146</v>
      </c>
      <c r="K5" s="444"/>
      <c r="L5" s="521"/>
      <c r="M5" s="443" t="s">
        <v>147</v>
      </c>
      <c r="N5" s="444"/>
      <c r="O5" s="521"/>
    </row>
    <row r="6" spans="1:15" ht="19.899999999999999" customHeight="1">
      <c r="A6" s="425"/>
      <c r="B6" s="425"/>
      <c r="C6" s="425"/>
      <c r="D6" s="425"/>
      <c r="E6" s="425"/>
      <c r="F6" s="425"/>
      <c r="G6" s="425"/>
      <c r="H6" s="509"/>
      <c r="I6" s="425"/>
      <c r="J6" s="192" t="s">
        <v>148</v>
      </c>
      <c r="K6" s="192" t="s">
        <v>160</v>
      </c>
      <c r="L6" s="192" t="s">
        <v>149</v>
      </c>
      <c r="M6" s="192" t="s">
        <v>98</v>
      </c>
      <c r="N6" s="192" t="s">
        <v>24</v>
      </c>
      <c r="O6" s="192" t="s">
        <v>19</v>
      </c>
    </row>
    <row r="7" spans="1:15" s="134" customFormat="1" ht="15" customHeight="1">
      <c r="A7" s="347" t="s">
        <v>721</v>
      </c>
      <c r="B7" s="347" t="s">
        <v>721</v>
      </c>
      <c r="C7" s="347" t="s">
        <v>722</v>
      </c>
      <c r="D7" s="347" t="s">
        <v>733</v>
      </c>
      <c r="E7" s="347" t="s">
        <v>754</v>
      </c>
      <c r="F7" s="347" t="s">
        <v>755</v>
      </c>
      <c r="G7" s="347"/>
      <c r="H7" s="343" t="s">
        <v>756</v>
      </c>
      <c r="I7" s="347" t="s">
        <v>463</v>
      </c>
      <c r="J7" s="347" t="s">
        <v>757</v>
      </c>
      <c r="K7" s="347" t="s">
        <v>757</v>
      </c>
      <c r="L7" s="347" t="s">
        <v>761</v>
      </c>
      <c r="M7" s="360">
        <v>214083</v>
      </c>
      <c r="N7" s="360">
        <v>220298</v>
      </c>
      <c r="O7" s="360">
        <v>141169.46000000002</v>
      </c>
    </row>
    <row r="8" spans="1:15" ht="30" customHeight="1">
      <c r="A8" s="515" t="s">
        <v>758</v>
      </c>
      <c r="B8" s="516"/>
      <c r="C8" s="516"/>
      <c r="D8" s="516"/>
      <c r="E8" s="516"/>
      <c r="F8" s="516"/>
      <c r="G8" s="516"/>
      <c r="H8" s="516"/>
      <c r="I8" s="516"/>
      <c r="J8" s="516"/>
      <c r="K8" s="516"/>
      <c r="L8" s="516"/>
      <c r="M8" s="516"/>
      <c r="N8" s="516"/>
      <c r="O8" s="517"/>
    </row>
    <row r="9" spans="1:15" ht="29.25" customHeight="1">
      <c r="A9" s="499" t="s">
        <v>150</v>
      </c>
      <c r="B9" s="500"/>
      <c r="C9" s="500"/>
      <c r="D9" s="500"/>
      <c r="E9" s="500"/>
      <c r="F9" s="500"/>
      <c r="G9" s="500"/>
      <c r="H9" s="500"/>
      <c r="I9" s="500"/>
      <c r="J9" s="500"/>
      <c r="K9" s="500"/>
      <c r="L9" s="500"/>
      <c r="M9" s="500"/>
      <c r="N9" s="500"/>
      <c r="O9" s="501"/>
    </row>
    <row r="10" spans="1:15" ht="61.5" customHeight="1">
      <c r="A10" s="502" t="s">
        <v>759</v>
      </c>
      <c r="B10" s="503"/>
      <c r="C10" s="503"/>
      <c r="D10" s="503"/>
      <c r="E10" s="503"/>
      <c r="F10" s="503"/>
      <c r="G10" s="503"/>
      <c r="H10" s="503"/>
      <c r="I10" s="503"/>
      <c r="J10" s="503"/>
      <c r="K10" s="503"/>
      <c r="L10" s="503"/>
      <c r="M10" s="503"/>
      <c r="N10" s="503"/>
      <c r="O10" s="504"/>
    </row>
    <row r="11" spans="1:15" ht="38.25" customHeight="1">
      <c r="A11" s="502" t="s">
        <v>760</v>
      </c>
      <c r="B11" s="503"/>
      <c r="C11" s="503"/>
      <c r="D11" s="503"/>
      <c r="E11" s="503"/>
      <c r="F11" s="503"/>
      <c r="G11" s="503"/>
      <c r="H11" s="503"/>
      <c r="I11" s="503"/>
      <c r="J11" s="503"/>
      <c r="K11" s="503"/>
      <c r="L11" s="503"/>
      <c r="M11" s="503"/>
      <c r="N11" s="503"/>
      <c r="O11" s="504"/>
    </row>
    <row r="12" spans="1:15" ht="21.75" customHeight="1">
      <c r="A12" s="499" t="s">
        <v>738</v>
      </c>
      <c r="B12" s="500"/>
      <c r="C12" s="500"/>
      <c r="D12" s="500"/>
      <c r="E12" s="500"/>
      <c r="F12" s="500"/>
      <c r="G12" s="500"/>
      <c r="H12" s="500"/>
      <c r="I12" s="500"/>
      <c r="J12" s="500"/>
      <c r="K12" s="500"/>
      <c r="L12" s="500"/>
      <c r="M12" s="500"/>
      <c r="N12" s="500"/>
      <c r="O12" s="501"/>
    </row>
    <row r="13" spans="1:15" ht="12" customHeight="1">
      <c r="A13" s="346"/>
      <c r="B13" s="351"/>
      <c r="C13" s="351"/>
      <c r="D13" s="351"/>
      <c r="E13" s="351"/>
      <c r="F13" s="351"/>
      <c r="G13" s="351"/>
      <c r="H13" s="351"/>
      <c r="I13" s="351"/>
      <c r="J13" s="351"/>
      <c r="K13" s="351"/>
      <c r="L13" s="351"/>
      <c r="M13" s="351"/>
      <c r="N13" s="351"/>
      <c r="O13" s="352"/>
    </row>
    <row r="14" spans="1:15" s="134" customFormat="1" ht="37.5" customHeight="1">
      <c r="A14" s="347" t="s">
        <v>721</v>
      </c>
      <c r="B14" s="347" t="s">
        <v>721</v>
      </c>
      <c r="C14" s="347" t="s">
        <v>722</v>
      </c>
      <c r="D14" s="347" t="s">
        <v>733</v>
      </c>
      <c r="E14" s="347" t="s">
        <v>754</v>
      </c>
      <c r="F14" s="347" t="s">
        <v>762</v>
      </c>
      <c r="G14" s="347"/>
      <c r="H14" s="343" t="s">
        <v>683</v>
      </c>
      <c r="I14" s="347" t="s">
        <v>463</v>
      </c>
      <c r="J14" s="347" t="s">
        <v>763</v>
      </c>
      <c r="K14" s="347" t="s">
        <v>763</v>
      </c>
      <c r="L14" s="347" t="s">
        <v>767</v>
      </c>
      <c r="M14" s="356">
        <v>165100</v>
      </c>
      <c r="N14" s="356">
        <v>195100</v>
      </c>
      <c r="O14" s="356">
        <v>140296.74</v>
      </c>
    </row>
    <row r="15" spans="1:15" ht="26.25" customHeight="1">
      <c r="A15" s="499" t="s">
        <v>764</v>
      </c>
      <c r="B15" s="500"/>
      <c r="C15" s="500"/>
      <c r="D15" s="500"/>
      <c r="E15" s="500"/>
      <c r="F15" s="500"/>
      <c r="G15" s="500"/>
      <c r="H15" s="500"/>
      <c r="I15" s="500"/>
      <c r="J15" s="500"/>
      <c r="K15" s="500"/>
      <c r="L15" s="500"/>
      <c r="M15" s="500"/>
      <c r="N15" s="500"/>
      <c r="O15" s="501"/>
    </row>
    <row r="16" spans="1:15" ht="24.75" customHeight="1">
      <c r="A16" s="499" t="s">
        <v>150</v>
      </c>
      <c r="B16" s="500"/>
      <c r="C16" s="500"/>
      <c r="D16" s="500"/>
      <c r="E16" s="500"/>
      <c r="F16" s="500"/>
      <c r="G16" s="500"/>
      <c r="H16" s="500"/>
      <c r="I16" s="500"/>
      <c r="J16" s="500"/>
      <c r="K16" s="500"/>
      <c r="L16" s="500"/>
      <c r="M16" s="500"/>
      <c r="N16" s="500"/>
      <c r="O16" s="501"/>
    </row>
    <row r="17" spans="1:16" ht="78.75" customHeight="1">
      <c r="A17" s="502" t="s">
        <v>765</v>
      </c>
      <c r="B17" s="503"/>
      <c r="C17" s="503"/>
      <c r="D17" s="503"/>
      <c r="E17" s="503"/>
      <c r="F17" s="503"/>
      <c r="G17" s="503"/>
      <c r="H17" s="503"/>
      <c r="I17" s="503"/>
      <c r="J17" s="503"/>
      <c r="K17" s="503"/>
      <c r="L17" s="503"/>
      <c r="M17" s="503"/>
      <c r="N17" s="503"/>
      <c r="O17" s="504"/>
    </row>
    <row r="18" spans="1:16" ht="45.75" customHeight="1">
      <c r="A18" s="502" t="s">
        <v>766</v>
      </c>
      <c r="B18" s="503"/>
      <c r="C18" s="503"/>
      <c r="D18" s="503"/>
      <c r="E18" s="503"/>
      <c r="F18" s="503"/>
      <c r="G18" s="503"/>
      <c r="H18" s="503"/>
      <c r="I18" s="503"/>
      <c r="J18" s="503"/>
      <c r="K18" s="503"/>
      <c r="L18" s="503"/>
      <c r="M18" s="503"/>
      <c r="N18" s="503"/>
      <c r="O18" s="504"/>
    </row>
    <row r="19" spans="1:16" ht="88.5" customHeight="1">
      <c r="A19" s="502" t="s">
        <v>768</v>
      </c>
      <c r="B19" s="503"/>
      <c r="C19" s="503"/>
      <c r="D19" s="503"/>
      <c r="E19" s="503"/>
      <c r="F19" s="503"/>
      <c r="G19" s="503"/>
      <c r="H19" s="503"/>
      <c r="I19" s="503"/>
      <c r="J19" s="503"/>
      <c r="K19" s="503"/>
      <c r="L19" s="503"/>
      <c r="M19" s="503"/>
      <c r="N19" s="503"/>
      <c r="O19" s="504"/>
    </row>
    <row r="20" spans="1:16" ht="24" customHeight="1">
      <c r="A20" s="499" t="s">
        <v>738</v>
      </c>
      <c r="B20" s="500"/>
      <c r="C20" s="500"/>
      <c r="D20" s="500"/>
      <c r="E20" s="500"/>
      <c r="F20" s="500"/>
      <c r="G20" s="500"/>
      <c r="H20" s="500"/>
      <c r="I20" s="500"/>
      <c r="J20" s="500"/>
      <c r="K20" s="500"/>
      <c r="L20" s="500"/>
      <c r="M20" s="500"/>
      <c r="N20" s="500"/>
      <c r="O20" s="501"/>
    </row>
    <row r="21" spans="1:16">
      <c r="A21" s="135"/>
      <c r="B21" s="136"/>
      <c r="C21" s="136"/>
      <c r="D21" s="136"/>
      <c r="E21" s="136"/>
      <c r="F21" s="136"/>
      <c r="G21" s="136"/>
      <c r="H21" s="136"/>
      <c r="I21" s="136"/>
      <c r="J21" s="136"/>
      <c r="K21" s="136"/>
      <c r="L21" s="136"/>
      <c r="M21" s="136"/>
      <c r="N21" s="136"/>
      <c r="O21" s="137"/>
    </row>
    <row r="22" spans="1:16">
      <c r="A22" s="362"/>
      <c r="B22" s="363"/>
      <c r="C22" s="363"/>
      <c r="D22" s="363"/>
      <c r="E22" s="363"/>
      <c r="F22" s="363"/>
      <c r="G22" s="363"/>
      <c r="H22" s="363"/>
      <c r="I22" s="363"/>
      <c r="J22" s="363"/>
      <c r="K22" s="363"/>
      <c r="L22" s="363"/>
      <c r="M22" s="363"/>
      <c r="N22" s="363"/>
      <c r="O22" s="364"/>
    </row>
    <row r="23" spans="1:16" s="134" customFormat="1" ht="38.25" customHeight="1">
      <c r="A23" s="347" t="s">
        <v>721</v>
      </c>
      <c r="B23" s="347" t="s">
        <v>721</v>
      </c>
      <c r="C23" s="347" t="s">
        <v>722</v>
      </c>
      <c r="D23" s="347" t="s">
        <v>733</v>
      </c>
      <c r="E23" s="347" t="s">
        <v>769</v>
      </c>
      <c r="F23" s="347" t="s">
        <v>770</v>
      </c>
      <c r="G23" s="347"/>
      <c r="H23" s="343" t="s">
        <v>684</v>
      </c>
      <c r="I23" s="347" t="s">
        <v>463</v>
      </c>
      <c r="J23" s="347" t="s">
        <v>771</v>
      </c>
      <c r="K23" s="347" t="s">
        <v>771</v>
      </c>
      <c r="L23" s="347">
        <v>820</v>
      </c>
      <c r="M23" s="356">
        <v>2515500</v>
      </c>
      <c r="N23" s="361">
        <v>3000000</v>
      </c>
      <c r="O23" s="361">
        <v>2995401.94</v>
      </c>
    </row>
    <row r="24" spans="1:16" ht="27" customHeight="1">
      <c r="A24" s="499" t="s">
        <v>772</v>
      </c>
      <c r="B24" s="500"/>
      <c r="C24" s="500"/>
      <c r="D24" s="500"/>
      <c r="E24" s="500"/>
      <c r="F24" s="500"/>
      <c r="G24" s="500"/>
      <c r="H24" s="500"/>
      <c r="I24" s="500"/>
      <c r="J24" s="500"/>
      <c r="K24" s="500"/>
      <c r="L24" s="500"/>
      <c r="M24" s="500"/>
      <c r="N24" s="500"/>
      <c r="O24" s="501"/>
    </row>
    <row r="25" spans="1:16" ht="24.75" customHeight="1">
      <c r="A25" s="499" t="s">
        <v>150</v>
      </c>
      <c r="B25" s="500"/>
      <c r="C25" s="500"/>
      <c r="D25" s="500"/>
      <c r="E25" s="500"/>
      <c r="F25" s="500"/>
      <c r="G25" s="500"/>
      <c r="H25" s="500"/>
      <c r="I25" s="500"/>
      <c r="J25" s="500"/>
      <c r="K25" s="500"/>
      <c r="L25" s="500"/>
      <c r="M25" s="500"/>
      <c r="N25" s="500"/>
      <c r="O25" s="501"/>
    </row>
    <row r="26" spans="1:16" ht="134.25" customHeight="1">
      <c r="A26" s="415" t="s">
        <v>773</v>
      </c>
      <c r="B26" s="492"/>
      <c r="C26" s="492"/>
      <c r="D26" s="492"/>
      <c r="E26" s="492"/>
      <c r="F26" s="492"/>
      <c r="G26" s="492"/>
      <c r="H26" s="492"/>
      <c r="I26" s="492"/>
      <c r="J26" s="492"/>
      <c r="K26" s="492"/>
      <c r="L26" s="492"/>
      <c r="M26" s="492"/>
      <c r="N26" s="492"/>
      <c r="O26" s="416"/>
    </row>
    <row r="27" spans="1:16" ht="40.5" customHeight="1">
      <c r="A27" s="499" t="s">
        <v>738</v>
      </c>
      <c r="B27" s="500"/>
      <c r="C27" s="500"/>
      <c r="D27" s="500"/>
      <c r="E27" s="500"/>
      <c r="F27" s="500"/>
      <c r="G27" s="500"/>
      <c r="H27" s="500"/>
      <c r="I27" s="500"/>
      <c r="J27" s="500"/>
      <c r="K27" s="500"/>
      <c r="L27" s="500"/>
      <c r="M27" s="500"/>
      <c r="N27" s="500"/>
      <c r="O27" s="501"/>
    </row>
    <row r="28" spans="1:16">
      <c r="A28" s="522"/>
      <c r="B28" s="523"/>
      <c r="C28" s="523"/>
      <c r="D28" s="523"/>
      <c r="E28" s="523"/>
      <c r="F28" s="523"/>
      <c r="G28" s="523"/>
      <c r="H28" s="523"/>
      <c r="I28" s="523"/>
      <c r="J28" s="523"/>
      <c r="K28" s="523"/>
      <c r="L28" s="523"/>
      <c r="M28" s="523"/>
      <c r="N28" s="523"/>
      <c r="O28" s="524"/>
    </row>
    <row r="29" spans="1:16" ht="12.75" customHeight="1">
      <c r="A29" s="142"/>
      <c r="B29" s="142"/>
      <c r="C29" s="142"/>
      <c r="D29" s="142"/>
      <c r="E29" s="139"/>
      <c r="F29" s="139"/>
      <c r="G29" s="139"/>
      <c r="H29" s="139"/>
      <c r="I29" s="139"/>
      <c r="J29" s="139"/>
      <c r="K29" s="139"/>
      <c r="L29" s="139"/>
      <c r="M29" s="139"/>
      <c r="N29" s="139"/>
      <c r="O29" s="139"/>
    </row>
    <row r="30" spans="1:16" ht="13.5" customHeight="1">
      <c r="A30" s="143"/>
      <c r="B30" s="143"/>
      <c r="C30" s="143"/>
      <c r="D30" s="144"/>
      <c r="E30" s="145"/>
      <c r="F30" s="81"/>
      <c r="G30" s="81"/>
      <c r="H30" s="81"/>
      <c r="I30" s="146"/>
      <c r="J30" s="146"/>
      <c r="K30" s="146"/>
      <c r="L30" s="146"/>
      <c r="M30" s="146"/>
      <c r="N30" s="146"/>
      <c r="O30" s="146"/>
      <c r="P30" s="147"/>
    </row>
    <row r="31" spans="1:16" s="17" customFormat="1" ht="14.25" customHeight="1">
      <c r="A31" s="148"/>
      <c r="B31" s="148"/>
      <c r="C31" s="148"/>
      <c r="D31" s="3"/>
      <c r="E31" s="149"/>
      <c r="F31" s="150"/>
      <c r="G31" s="150"/>
      <c r="H31" s="150"/>
      <c r="I31" s="510"/>
      <c r="J31" s="510"/>
      <c r="K31" s="510"/>
      <c r="L31" s="510"/>
      <c r="M31" s="152"/>
      <c r="N31" s="151"/>
      <c r="O31" s="151"/>
      <c r="P31" s="153"/>
    </row>
    <row r="32" spans="1:16" s="17" customFormat="1">
      <c r="A32" s="511"/>
      <c r="B32" s="511"/>
      <c r="C32" s="511"/>
      <c r="D32" s="511"/>
      <c r="E32" s="511"/>
      <c r="F32" s="511"/>
      <c r="G32" s="511"/>
      <c r="H32" s="511"/>
      <c r="I32" s="511"/>
      <c r="J32" s="511"/>
      <c r="K32" s="511"/>
      <c r="L32" s="511"/>
      <c r="M32" s="154"/>
    </row>
  </sheetData>
  <mergeCells count="33">
    <mergeCell ref="A1:O1"/>
    <mergeCell ref="A3:O3"/>
    <mergeCell ref="A4:O4"/>
    <mergeCell ref="A5:A6"/>
    <mergeCell ref="B5:B6"/>
    <mergeCell ref="C5:C6"/>
    <mergeCell ref="D5:D6"/>
    <mergeCell ref="E5:E6"/>
    <mergeCell ref="F5:F6"/>
    <mergeCell ref="G5:G6"/>
    <mergeCell ref="A19:O19"/>
    <mergeCell ref="H5:H6"/>
    <mergeCell ref="I5:I6"/>
    <mergeCell ref="J5:L5"/>
    <mergeCell ref="M5:O5"/>
    <mergeCell ref="A8:O8"/>
    <mergeCell ref="A9:O9"/>
    <mergeCell ref="A32:H32"/>
    <mergeCell ref="I32:L32"/>
    <mergeCell ref="A10:O10"/>
    <mergeCell ref="A12:O12"/>
    <mergeCell ref="A18:O18"/>
    <mergeCell ref="A20:O20"/>
    <mergeCell ref="A17:O17"/>
    <mergeCell ref="A26:O26"/>
    <mergeCell ref="A24:O24"/>
    <mergeCell ref="A25:O25"/>
    <mergeCell ref="A27:O27"/>
    <mergeCell ref="A28:O28"/>
    <mergeCell ref="I31:L31"/>
    <mergeCell ref="A11:O11"/>
    <mergeCell ref="A15:O15"/>
    <mergeCell ref="A16:O16"/>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7:G7 J7 K7:L7 A14:M14 A23:G23 J23:K23" numberStoredAsText="1"/>
  </ignoredErrors>
  <legacyDrawingHF r:id="rId2"/>
</worksheet>
</file>

<file path=xl/worksheets/sheet35.xml><?xml version="1.0" encoding="utf-8"?>
<worksheet xmlns="http://schemas.openxmlformats.org/spreadsheetml/2006/main" xmlns:r="http://schemas.openxmlformats.org/officeDocument/2006/relationships">
  <dimension ref="A1:P40"/>
  <sheetViews>
    <sheetView showGridLines="0" zoomScale="90" zoomScaleNormal="90" workbookViewId="0">
      <selection activeCell="M7" sqref="M7:O7"/>
    </sheetView>
  </sheetViews>
  <sheetFormatPr baseColWidth="10" defaultRowHeight="13.5"/>
  <cols>
    <col min="1" max="7" width="5" style="1" customWidth="1"/>
    <col min="8" max="8" width="52" style="1" customWidth="1"/>
    <col min="9" max="9" width="10.7109375" style="1" customWidth="1"/>
    <col min="10" max="12" width="12.7109375" style="1" customWidth="1"/>
    <col min="13" max="13" width="15.42578125" style="1" customWidth="1"/>
    <col min="14" max="14" width="15.5703125" style="1" customWidth="1"/>
    <col min="15" max="15" width="15.28515625" style="1" customWidth="1"/>
    <col min="16" max="16384" width="11.42578125" style="1"/>
  </cols>
  <sheetData>
    <row r="1" spans="1:15" ht="34.9" customHeight="1">
      <c r="A1" s="426" t="s">
        <v>143</v>
      </c>
      <c r="B1" s="427"/>
      <c r="C1" s="427"/>
      <c r="D1" s="427"/>
      <c r="E1" s="427"/>
      <c r="F1" s="427"/>
      <c r="G1" s="427"/>
      <c r="H1" s="427"/>
      <c r="I1" s="427"/>
      <c r="J1" s="427"/>
      <c r="K1" s="427"/>
      <c r="L1" s="427"/>
      <c r="M1" s="427"/>
      <c r="N1" s="427"/>
      <c r="O1" s="428"/>
    </row>
    <row r="2" spans="1:15" ht="7.9" customHeight="1">
      <c r="A2" s="155"/>
      <c r="B2" s="155"/>
      <c r="C2" s="155"/>
      <c r="D2" s="155"/>
      <c r="E2" s="155"/>
      <c r="F2" s="155"/>
      <c r="G2" s="155"/>
      <c r="H2" s="155"/>
      <c r="I2" s="155"/>
      <c r="J2" s="155"/>
      <c r="K2" s="155"/>
      <c r="L2" s="155"/>
      <c r="M2" s="155"/>
      <c r="N2" s="155"/>
      <c r="O2" s="155"/>
    </row>
    <row r="3" spans="1:15" ht="19.149999999999999" customHeight="1">
      <c r="A3" s="505" t="s">
        <v>165</v>
      </c>
      <c r="B3" s="506"/>
      <c r="C3" s="506"/>
      <c r="D3" s="506"/>
      <c r="E3" s="506"/>
      <c r="F3" s="506"/>
      <c r="G3" s="506"/>
      <c r="H3" s="506"/>
      <c r="I3" s="506"/>
      <c r="J3" s="506"/>
      <c r="K3" s="506"/>
      <c r="L3" s="506"/>
      <c r="M3" s="506"/>
      <c r="N3" s="506"/>
      <c r="O3" s="507"/>
    </row>
    <row r="4" spans="1:15" ht="19.149999999999999" customHeight="1">
      <c r="A4" s="505" t="s">
        <v>166</v>
      </c>
      <c r="B4" s="506"/>
      <c r="C4" s="506"/>
      <c r="D4" s="506"/>
      <c r="E4" s="506"/>
      <c r="F4" s="506"/>
      <c r="G4" s="506"/>
      <c r="H4" s="506"/>
      <c r="I4" s="506"/>
      <c r="J4" s="506"/>
      <c r="K4" s="506"/>
      <c r="L4" s="506"/>
      <c r="M4" s="506"/>
      <c r="N4" s="506"/>
      <c r="O4" s="507"/>
    </row>
    <row r="5" spans="1:15" ht="19.899999999999999" customHeight="1">
      <c r="A5" s="424" t="s">
        <v>90</v>
      </c>
      <c r="B5" s="424" t="s">
        <v>144</v>
      </c>
      <c r="C5" s="424" t="s">
        <v>41</v>
      </c>
      <c r="D5" s="424" t="s">
        <v>38</v>
      </c>
      <c r="E5" s="424" t="s">
        <v>39</v>
      </c>
      <c r="F5" s="424" t="s">
        <v>10</v>
      </c>
      <c r="G5" s="424" t="s">
        <v>80</v>
      </c>
      <c r="H5" s="508" t="s">
        <v>11</v>
      </c>
      <c r="I5" s="424" t="s">
        <v>145</v>
      </c>
      <c r="J5" s="443" t="s">
        <v>146</v>
      </c>
      <c r="K5" s="444"/>
      <c r="L5" s="521"/>
      <c r="M5" s="443" t="s">
        <v>147</v>
      </c>
      <c r="N5" s="444"/>
      <c r="O5" s="521"/>
    </row>
    <row r="6" spans="1:15" ht="19.899999999999999" customHeight="1">
      <c r="A6" s="425"/>
      <c r="B6" s="425"/>
      <c r="C6" s="425"/>
      <c r="D6" s="425"/>
      <c r="E6" s="425"/>
      <c r="F6" s="425"/>
      <c r="G6" s="425"/>
      <c r="H6" s="509"/>
      <c r="I6" s="425"/>
      <c r="J6" s="192" t="s">
        <v>148</v>
      </c>
      <c r="K6" s="192" t="s">
        <v>160</v>
      </c>
      <c r="L6" s="192" t="s">
        <v>149</v>
      </c>
      <c r="M6" s="192" t="s">
        <v>98</v>
      </c>
      <c r="N6" s="192" t="s">
        <v>24</v>
      </c>
      <c r="O6" s="192" t="s">
        <v>19</v>
      </c>
    </row>
    <row r="7" spans="1:15" s="134" customFormat="1" ht="15" customHeight="1">
      <c r="A7" s="347" t="s">
        <v>721</v>
      </c>
      <c r="B7" s="347" t="s">
        <v>721</v>
      </c>
      <c r="C7" s="347" t="s">
        <v>722</v>
      </c>
      <c r="D7" s="347" t="s">
        <v>733</v>
      </c>
      <c r="E7" s="347" t="s">
        <v>769</v>
      </c>
      <c r="F7" s="347" t="s">
        <v>774</v>
      </c>
      <c r="G7" s="347"/>
      <c r="H7" s="343" t="s">
        <v>685</v>
      </c>
      <c r="I7" s="347" t="s">
        <v>463</v>
      </c>
      <c r="J7" s="347" t="s">
        <v>775</v>
      </c>
      <c r="K7" s="365">
        <v>18733</v>
      </c>
      <c r="L7" s="365">
        <v>17682</v>
      </c>
      <c r="M7" s="366">
        <v>67983668</v>
      </c>
      <c r="N7" s="366">
        <v>81180231.709999993</v>
      </c>
      <c r="O7" s="366">
        <v>74359343.909999996</v>
      </c>
    </row>
    <row r="8" spans="1:15">
      <c r="A8" s="518"/>
      <c r="B8" s="519"/>
      <c r="C8" s="519"/>
      <c r="D8" s="519"/>
      <c r="E8" s="519"/>
      <c r="F8" s="519"/>
      <c r="G8" s="519"/>
      <c r="H8" s="519"/>
      <c r="I8" s="519"/>
      <c r="J8" s="519"/>
      <c r="K8" s="519"/>
      <c r="L8" s="519"/>
      <c r="M8" s="519"/>
      <c r="N8" s="519"/>
      <c r="O8" s="520"/>
    </row>
    <row r="9" spans="1:15" ht="24.75" customHeight="1">
      <c r="A9" s="515" t="s">
        <v>776</v>
      </c>
      <c r="B9" s="516"/>
      <c r="C9" s="516"/>
      <c r="D9" s="516"/>
      <c r="E9" s="516"/>
      <c r="F9" s="516"/>
      <c r="G9" s="516"/>
      <c r="H9" s="516"/>
      <c r="I9" s="516"/>
      <c r="J9" s="516"/>
      <c r="K9" s="516"/>
      <c r="L9" s="516"/>
      <c r="M9" s="516"/>
      <c r="N9" s="516"/>
      <c r="O9" s="517"/>
    </row>
    <row r="10" spans="1:15" ht="30.75" customHeight="1">
      <c r="A10" s="499" t="s">
        <v>150</v>
      </c>
      <c r="B10" s="500"/>
      <c r="C10" s="500"/>
      <c r="D10" s="500"/>
      <c r="E10" s="500"/>
      <c r="F10" s="500"/>
      <c r="G10" s="500"/>
      <c r="H10" s="500"/>
      <c r="I10" s="500"/>
      <c r="J10" s="500"/>
      <c r="K10" s="500"/>
      <c r="L10" s="500"/>
      <c r="M10" s="500"/>
      <c r="N10" s="500"/>
      <c r="O10" s="501"/>
    </row>
    <row r="11" spans="1:15" ht="57.75" customHeight="1">
      <c r="A11" s="502" t="s">
        <v>777</v>
      </c>
      <c r="B11" s="503"/>
      <c r="C11" s="503"/>
      <c r="D11" s="503"/>
      <c r="E11" s="503"/>
      <c r="F11" s="503"/>
      <c r="G11" s="503"/>
      <c r="H11" s="503"/>
      <c r="I11" s="503"/>
      <c r="J11" s="503"/>
      <c r="K11" s="503"/>
      <c r="L11" s="503"/>
      <c r="M11" s="503"/>
      <c r="N11" s="503"/>
      <c r="O11" s="504"/>
    </row>
    <row r="12" spans="1:15" ht="50.25" customHeight="1">
      <c r="A12" s="502" t="s">
        <v>778</v>
      </c>
      <c r="B12" s="503"/>
      <c r="C12" s="503"/>
      <c r="D12" s="503"/>
      <c r="E12" s="503"/>
      <c r="F12" s="503"/>
      <c r="G12" s="503"/>
      <c r="H12" s="503"/>
      <c r="I12" s="503"/>
      <c r="J12" s="503"/>
      <c r="K12" s="503"/>
      <c r="L12" s="503"/>
      <c r="M12" s="503"/>
      <c r="N12" s="503"/>
      <c r="O12" s="504"/>
    </row>
    <row r="13" spans="1:15" ht="51" customHeight="1">
      <c r="A13" s="502" t="s">
        <v>779</v>
      </c>
      <c r="B13" s="503"/>
      <c r="C13" s="503"/>
      <c r="D13" s="503"/>
      <c r="E13" s="503"/>
      <c r="F13" s="503"/>
      <c r="G13" s="503"/>
      <c r="H13" s="503"/>
      <c r="I13" s="503"/>
      <c r="J13" s="503"/>
      <c r="K13" s="503"/>
      <c r="L13" s="503"/>
      <c r="M13" s="503"/>
      <c r="N13" s="503"/>
      <c r="O13" s="504"/>
    </row>
    <row r="14" spans="1:15" ht="71.25" customHeight="1">
      <c r="A14" s="502" t="s">
        <v>780</v>
      </c>
      <c r="B14" s="503"/>
      <c r="C14" s="503"/>
      <c r="D14" s="503"/>
      <c r="E14" s="503"/>
      <c r="F14" s="503"/>
      <c r="G14" s="503"/>
      <c r="H14" s="503"/>
      <c r="I14" s="503"/>
      <c r="J14" s="503"/>
      <c r="K14" s="503"/>
      <c r="L14" s="503"/>
      <c r="M14" s="503"/>
      <c r="N14" s="503"/>
      <c r="O14" s="504"/>
    </row>
    <row r="15" spans="1:15" ht="90" customHeight="1">
      <c r="A15" s="502" t="s">
        <v>781</v>
      </c>
      <c r="B15" s="503"/>
      <c r="C15" s="503"/>
      <c r="D15" s="503"/>
      <c r="E15" s="503"/>
      <c r="F15" s="503"/>
      <c r="G15" s="503"/>
      <c r="H15" s="503"/>
      <c r="I15" s="503"/>
      <c r="J15" s="503"/>
      <c r="K15" s="503"/>
      <c r="L15" s="503"/>
      <c r="M15" s="503"/>
      <c r="N15" s="503"/>
      <c r="O15" s="504"/>
    </row>
    <row r="16" spans="1:15" ht="60" customHeight="1">
      <c r="A16" s="502" t="s">
        <v>782</v>
      </c>
      <c r="B16" s="503"/>
      <c r="C16" s="503"/>
      <c r="D16" s="503"/>
      <c r="E16" s="503"/>
      <c r="F16" s="503"/>
      <c r="G16" s="503"/>
      <c r="H16" s="503"/>
      <c r="I16" s="503"/>
      <c r="J16" s="503"/>
      <c r="K16" s="503"/>
      <c r="L16" s="503"/>
      <c r="M16" s="503"/>
      <c r="N16" s="503"/>
      <c r="O16" s="504"/>
    </row>
    <row r="17" spans="1:15" ht="187.5" customHeight="1">
      <c r="A17" s="502" t="s">
        <v>787</v>
      </c>
      <c r="B17" s="503"/>
      <c r="C17" s="503"/>
      <c r="D17" s="503"/>
      <c r="E17" s="503"/>
      <c r="F17" s="503"/>
      <c r="G17" s="503"/>
      <c r="H17" s="503"/>
      <c r="I17" s="503"/>
      <c r="J17" s="503"/>
      <c r="K17" s="503"/>
      <c r="L17" s="503"/>
      <c r="M17" s="503"/>
      <c r="N17" s="503"/>
      <c r="O17" s="504"/>
    </row>
    <row r="18" spans="1:15" s="134" customFormat="1" ht="84.75" customHeight="1">
      <c r="A18" s="502" t="s">
        <v>783</v>
      </c>
      <c r="B18" s="503"/>
      <c r="C18" s="503"/>
      <c r="D18" s="503"/>
      <c r="E18" s="503"/>
      <c r="F18" s="503"/>
      <c r="G18" s="503"/>
      <c r="H18" s="503"/>
      <c r="I18" s="503"/>
      <c r="J18" s="503"/>
      <c r="K18" s="503"/>
      <c r="L18" s="503"/>
      <c r="M18" s="503"/>
      <c r="N18" s="503"/>
      <c r="O18" s="504"/>
    </row>
    <row r="19" spans="1:15" s="134" customFormat="1" ht="84.75" customHeight="1">
      <c r="A19" s="502" t="s">
        <v>784</v>
      </c>
      <c r="B19" s="503"/>
      <c r="C19" s="503"/>
      <c r="D19" s="503"/>
      <c r="E19" s="503"/>
      <c r="F19" s="503"/>
      <c r="G19" s="503"/>
      <c r="H19" s="503"/>
      <c r="I19" s="503"/>
      <c r="J19" s="503"/>
      <c r="K19" s="503"/>
      <c r="L19" s="503"/>
      <c r="M19" s="503"/>
      <c r="N19" s="503"/>
      <c r="O19" s="504"/>
    </row>
    <row r="20" spans="1:15" s="134" customFormat="1" ht="77.25" customHeight="1">
      <c r="A20" s="502" t="s">
        <v>785</v>
      </c>
      <c r="B20" s="503"/>
      <c r="C20" s="503"/>
      <c r="D20" s="503"/>
      <c r="E20" s="503"/>
      <c r="F20" s="503"/>
      <c r="G20" s="503"/>
      <c r="H20" s="503"/>
      <c r="I20" s="503"/>
      <c r="J20" s="503"/>
      <c r="K20" s="503"/>
      <c r="L20" s="503"/>
      <c r="M20" s="503"/>
      <c r="N20" s="503"/>
      <c r="O20" s="504"/>
    </row>
    <row r="21" spans="1:15" s="134" customFormat="1" ht="40.5" customHeight="1">
      <c r="A21" s="515" t="s">
        <v>151</v>
      </c>
      <c r="B21" s="516"/>
      <c r="C21" s="516"/>
      <c r="D21" s="516"/>
      <c r="E21" s="516"/>
      <c r="F21" s="516"/>
      <c r="G21" s="516"/>
      <c r="H21" s="516"/>
      <c r="I21" s="516"/>
      <c r="J21" s="516"/>
      <c r="K21" s="516"/>
      <c r="L21" s="516"/>
      <c r="M21" s="516"/>
      <c r="N21" s="516"/>
      <c r="O21" s="517"/>
    </row>
    <row r="22" spans="1:15" s="134" customFormat="1" ht="87.75" customHeight="1">
      <c r="A22" s="502" t="s">
        <v>786</v>
      </c>
      <c r="B22" s="503"/>
      <c r="C22" s="503"/>
      <c r="D22" s="503"/>
      <c r="E22" s="503"/>
      <c r="F22" s="503"/>
      <c r="G22" s="503"/>
      <c r="H22" s="503"/>
      <c r="I22" s="503"/>
      <c r="J22" s="503"/>
      <c r="K22" s="503"/>
      <c r="L22" s="503"/>
      <c r="M22" s="503"/>
      <c r="N22" s="503"/>
      <c r="O22" s="504"/>
    </row>
    <row r="23" spans="1:15" s="134" customFormat="1" ht="15" customHeight="1">
      <c r="A23" s="347" t="s">
        <v>721</v>
      </c>
      <c r="B23" s="347" t="s">
        <v>722</v>
      </c>
      <c r="C23" s="347" t="s">
        <v>722</v>
      </c>
      <c r="D23" s="347" t="s">
        <v>723</v>
      </c>
      <c r="E23" s="347" t="s">
        <v>721</v>
      </c>
      <c r="F23" s="347" t="s">
        <v>788</v>
      </c>
      <c r="G23" s="347"/>
      <c r="H23" s="343" t="s">
        <v>676</v>
      </c>
      <c r="I23" s="347" t="s">
        <v>789</v>
      </c>
      <c r="J23" s="347" t="s">
        <v>790</v>
      </c>
      <c r="K23" s="347" t="s">
        <v>790</v>
      </c>
      <c r="L23" s="347" t="s">
        <v>790</v>
      </c>
      <c r="M23" s="367">
        <v>4504779</v>
      </c>
      <c r="N23" s="367">
        <v>2747188.33</v>
      </c>
      <c r="O23" s="367">
        <v>1310042.25</v>
      </c>
    </row>
    <row r="24" spans="1:15">
      <c r="A24" s="518"/>
      <c r="B24" s="519"/>
      <c r="C24" s="519"/>
      <c r="D24" s="519"/>
      <c r="E24" s="519"/>
      <c r="F24" s="519"/>
      <c r="G24" s="519"/>
      <c r="H24" s="519"/>
      <c r="I24" s="519"/>
      <c r="J24" s="519"/>
      <c r="K24" s="519"/>
      <c r="L24" s="519"/>
      <c r="M24" s="519"/>
      <c r="N24" s="519"/>
      <c r="O24" s="520"/>
    </row>
    <row r="25" spans="1:15" ht="27" customHeight="1">
      <c r="A25" s="499" t="s">
        <v>791</v>
      </c>
      <c r="B25" s="500"/>
      <c r="C25" s="500"/>
      <c r="D25" s="500"/>
      <c r="E25" s="500"/>
      <c r="F25" s="500"/>
      <c r="G25" s="500"/>
      <c r="H25" s="500"/>
      <c r="I25" s="500"/>
      <c r="J25" s="500"/>
      <c r="K25" s="500"/>
      <c r="L25" s="500"/>
      <c r="M25" s="500"/>
      <c r="N25" s="500"/>
      <c r="O25" s="501"/>
    </row>
    <row r="26" spans="1:15" ht="28.5" customHeight="1">
      <c r="A26" s="499" t="s">
        <v>150</v>
      </c>
      <c r="B26" s="500"/>
      <c r="C26" s="500"/>
      <c r="D26" s="500"/>
      <c r="E26" s="500"/>
      <c r="F26" s="500"/>
      <c r="G26" s="500"/>
      <c r="H26" s="500"/>
      <c r="I26" s="500"/>
      <c r="J26" s="500"/>
      <c r="K26" s="500"/>
      <c r="L26" s="500"/>
      <c r="M26" s="500"/>
      <c r="N26" s="500"/>
      <c r="O26" s="501"/>
    </row>
    <row r="27" spans="1:15" ht="86.25" customHeight="1">
      <c r="A27" s="502" t="s">
        <v>792</v>
      </c>
      <c r="B27" s="503"/>
      <c r="C27" s="503"/>
      <c r="D27" s="503"/>
      <c r="E27" s="503"/>
      <c r="F27" s="503"/>
      <c r="G27" s="503"/>
      <c r="H27" s="503"/>
      <c r="I27" s="503"/>
      <c r="J27" s="503"/>
      <c r="K27" s="503"/>
      <c r="L27" s="503"/>
      <c r="M27" s="503"/>
      <c r="N27" s="503"/>
      <c r="O27" s="504"/>
    </row>
    <row r="28" spans="1:15" ht="60" customHeight="1">
      <c r="A28" s="415" t="s">
        <v>793</v>
      </c>
      <c r="B28" s="492"/>
      <c r="C28" s="492"/>
      <c r="D28" s="492"/>
      <c r="E28" s="492"/>
      <c r="F28" s="492"/>
      <c r="G28" s="492"/>
      <c r="H28" s="492"/>
      <c r="I28" s="492"/>
      <c r="J28" s="492"/>
      <c r="K28" s="492"/>
      <c r="L28" s="492"/>
      <c r="M28" s="492"/>
      <c r="N28" s="492"/>
      <c r="O28" s="416"/>
    </row>
    <row r="29" spans="1:15" ht="60.75" customHeight="1">
      <c r="A29" s="502" t="s">
        <v>794</v>
      </c>
      <c r="B29" s="503"/>
      <c r="C29" s="503"/>
      <c r="D29" s="503"/>
      <c r="E29" s="503"/>
      <c r="F29" s="503"/>
      <c r="G29" s="503"/>
      <c r="H29" s="503"/>
      <c r="I29" s="503"/>
      <c r="J29" s="503"/>
      <c r="K29" s="503"/>
      <c r="L29" s="503"/>
      <c r="M29" s="503"/>
      <c r="N29" s="503"/>
      <c r="O29" s="504"/>
    </row>
    <row r="30" spans="1:15" ht="125.25" customHeight="1">
      <c r="A30" s="502" t="s">
        <v>795</v>
      </c>
      <c r="B30" s="503"/>
      <c r="C30" s="503"/>
      <c r="D30" s="503"/>
      <c r="E30" s="503"/>
      <c r="F30" s="503"/>
      <c r="G30" s="503"/>
      <c r="H30" s="503"/>
      <c r="I30" s="503"/>
      <c r="J30" s="503"/>
      <c r="K30" s="503"/>
      <c r="L30" s="503"/>
      <c r="M30" s="503"/>
      <c r="N30" s="503"/>
      <c r="O30" s="504"/>
    </row>
    <row r="31" spans="1:15" ht="129.75" customHeight="1">
      <c r="A31" s="502" t="s">
        <v>796</v>
      </c>
      <c r="B31" s="503"/>
      <c r="C31" s="503"/>
      <c r="D31" s="503"/>
      <c r="E31" s="503"/>
      <c r="F31" s="503"/>
      <c r="G31" s="503"/>
      <c r="H31" s="503"/>
      <c r="I31" s="503"/>
      <c r="J31" s="503"/>
      <c r="K31" s="503"/>
      <c r="L31" s="503"/>
      <c r="M31" s="503"/>
      <c r="N31" s="503"/>
      <c r="O31" s="504"/>
    </row>
    <row r="32" spans="1:15" ht="68.25" customHeight="1">
      <c r="A32" s="502" t="s">
        <v>797</v>
      </c>
      <c r="B32" s="503"/>
      <c r="C32" s="503"/>
      <c r="D32" s="503"/>
      <c r="E32" s="503"/>
      <c r="F32" s="503"/>
      <c r="G32" s="503"/>
      <c r="H32" s="503"/>
      <c r="I32" s="503"/>
      <c r="J32" s="503"/>
      <c r="K32" s="503"/>
      <c r="L32" s="503"/>
      <c r="M32" s="503"/>
      <c r="N32" s="503"/>
      <c r="O32" s="504"/>
    </row>
    <row r="33" spans="1:16" ht="45.75" customHeight="1">
      <c r="A33" s="502" t="s">
        <v>798</v>
      </c>
      <c r="B33" s="503"/>
      <c r="C33" s="503"/>
      <c r="D33" s="503"/>
      <c r="E33" s="503"/>
      <c r="F33" s="503"/>
      <c r="G33" s="503"/>
      <c r="H33" s="503"/>
      <c r="I33" s="503"/>
      <c r="J33" s="503"/>
      <c r="K33" s="503"/>
      <c r="L33" s="503"/>
      <c r="M33" s="503"/>
      <c r="N33" s="503"/>
      <c r="O33" s="504"/>
    </row>
    <row r="34" spans="1:16" ht="149.25" customHeight="1">
      <c r="A34" s="502" t="s">
        <v>799</v>
      </c>
      <c r="B34" s="503"/>
      <c r="C34" s="503"/>
      <c r="D34" s="503"/>
      <c r="E34" s="503"/>
      <c r="F34" s="503"/>
      <c r="G34" s="503"/>
      <c r="H34" s="503"/>
      <c r="I34" s="503"/>
      <c r="J34" s="503"/>
      <c r="K34" s="503"/>
      <c r="L34" s="503"/>
      <c r="M34" s="503"/>
      <c r="N34" s="503"/>
      <c r="O34" s="504"/>
    </row>
    <row r="35" spans="1:16" ht="88.5" customHeight="1">
      <c r="A35" s="502" t="s">
        <v>800</v>
      </c>
      <c r="B35" s="503"/>
      <c r="C35" s="503"/>
      <c r="D35" s="503"/>
      <c r="E35" s="503"/>
      <c r="F35" s="503"/>
      <c r="G35" s="503"/>
      <c r="H35" s="503"/>
      <c r="I35" s="503"/>
      <c r="J35" s="503"/>
      <c r="K35" s="503"/>
      <c r="L35" s="503"/>
      <c r="M35" s="503"/>
      <c r="N35" s="503"/>
      <c r="O35" s="504"/>
    </row>
    <row r="36" spans="1:16" ht="38.25" customHeight="1">
      <c r="A36" s="502" t="s">
        <v>801</v>
      </c>
      <c r="B36" s="503"/>
      <c r="C36" s="503"/>
      <c r="D36" s="503"/>
      <c r="E36" s="503"/>
      <c r="F36" s="503"/>
      <c r="G36" s="503"/>
      <c r="H36" s="503"/>
      <c r="I36" s="503"/>
      <c r="J36" s="503"/>
      <c r="K36" s="503"/>
      <c r="L36" s="503"/>
      <c r="M36" s="503"/>
      <c r="N36" s="503"/>
      <c r="O36" s="504"/>
    </row>
    <row r="37" spans="1:16">
      <c r="A37" s="502"/>
      <c r="B37" s="503"/>
      <c r="C37" s="503"/>
      <c r="D37" s="503"/>
      <c r="E37" s="503"/>
      <c r="F37" s="503"/>
      <c r="G37" s="503"/>
      <c r="H37" s="503"/>
      <c r="I37" s="503"/>
      <c r="J37" s="503"/>
      <c r="K37" s="503"/>
      <c r="L37" s="503"/>
      <c r="M37" s="503"/>
      <c r="N37" s="503"/>
      <c r="O37" s="504"/>
    </row>
    <row r="38" spans="1:16" ht="20.25" customHeight="1">
      <c r="A38" s="499" t="s">
        <v>738</v>
      </c>
      <c r="B38" s="500"/>
      <c r="C38" s="500"/>
      <c r="D38" s="500"/>
      <c r="E38" s="500"/>
      <c r="F38" s="500"/>
      <c r="G38" s="500"/>
      <c r="H38" s="500"/>
      <c r="I38" s="500"/>
      <c r="J38" s="500"/>
      <c r="K38" s="500"/>
      <c r="L38" s="500"/>
      <c r="M38" s="500"/>
      <c r="N38" s="500"/>
      <c r="O38" s="501"/>
    </row>
    <row r="39" spans="1:16" ht="13.5" customHeight="1">
      <c r="A39" s="499"/>
      <c r="B39" s="500"/>
      <c r="C39" s="500"/>
      <c r="D39" s="500"/>
      <c r="E39" s="500"/>
      <c r="F39" s="500"/>
      <c r="G39" s="500"/>
      <c r="H39" s="500"/>
      <c r="I39" s="500"/>
      <c r="J39" s="500"/>
      <c r="K39" s="500"/>
      <c r="L39" s="500"/>
      <c r="M39" s="500"/>
      <c r="N39" s="500"/>
      <c r="O39" s="501"/>
      <c r="P39" s="147"/>
    </row>
    <row r="40" spans="1:16" s="17" customFormat="1" ht="14.25" customHeight="1">
      <c r="A40" s="368"/>
      <c r="B40" s="369"/>
      <c r="C40" s="369"/>
      <c r="D40" s="369"/>
      <c r="E40" s="369"/>
      <c r="F40" s="369"/>
      <c r="G40" s="369"/>
      <c r="H40" s="369"/>
      <c r="I40" s="369"/>
      <c r="J40" s="369"/>
      <c r="K40" s="369"/>
      <c r="L40" s="369"/>
      <c r="M40" s="369"/>
      <c r="N40" s="369"/>
      <c r="O40" s="370"/>
      <c r="P40" s="153"/>
    </row>
  </sheetData>
  <mergeCells count="45">
    <mergeCell ref="A20:O20"/>
    <mergeCell ref="A22:O22"/>
    <mergeCell ref="A14:O14"/>
    <mergeCell ref="J5:L5"/>
    <mergeCell ref="M5:O5"/>
    <mergeCell ref="A8:O8"/>
    <mergeCell ref="A39:O39"/>
    <mergeCell ref="A29:O29"/>
    <mergeCell ref="A30:O30"/>
    <mergeCell ref="A9:O9"/>
    <mergeCell ref="A17:O17"/>
    <mergeCell ref="A18:O18"/>
    <mergeCell ref="A10:O10"/>
    <mergeCell ref="A12:O12"/>
    <mergeCell ref="A13:O13"/>
    <mergeCell ref="A24:O24"/>
    <mergeCell ref="A25:O25"/>
    <mergeCell ref="A27:O27"/>
    <mergeCell ref="A19:O19"/>
    <mergeCell ref="A16:O16"/>
    <mergeCell ref="A11:O11"/>
    <mergeCell ref="A15:O15"/>
    <mergeCell ref="A21:O21"/>
    <mergeCell ref="A1:O1"/>
    <mergeCell ref="A3:O3"/>
    <mergeCell ref="A4:O4"/>
    <mergeCell ref="A5:A6"/>
    <mergeCell ref="B5:B6"/>
    <mergeCell ref="C5:C6"/>
    <mergeCell ref="D5:D6"/>
    <mergeCell ref="E5:E6"/>
    <mergeCell ref="F5:F6"/>
    <mergeCell ref="G5:G6"/>
    <mergeCell ref="H5:H6"/>
    <mergeCell ref="I5:I6"/>
    <mergeCell ref="A26:O26"/>
    <mergeCell ref="A32:O32"/>
    <mergeCell ref="A33:O33"/>
    <mergeCell ref="A38:O38"/>
    <mergeCell ref="A34:O34"/>
    <mergeCell ref="A35:O35"/>
    <mergeCell ref="A36:O36"/>
    <mergeCell ref="A28:O28"/>
    <mergeCell ref="A31:O31"/>
    <mergeCell ref="A37:O37"/>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7:G7 J7 L7 A23:F23 J23:L23" numberStoredAsText="1"/>
  </ignoredErrors>
  <legacyDrawingHF r:id="rId2"/>
</worksheet>
</file>

<file path=xl/worksheets/sheet36.xml><?xml version="1.0" encoding="utf-8"?>
<worksheet xmlns="http://schemas.openxmlformats.org/spreadsheetml/2006/main" xmlns:r="http://schemas.openxmlformats.org/officeDocument/2006/relationships">
  <dimension ref="A1:P40"/>
  <sheetViews>
    <sheetView showGridLines="0" zoomScale="90" zoomScaleNormal="90" workbookViewId="0">
      <selection sqref="A1:O1"/>
    </sheetView>
  </sheetViews>
  <sheetFormatPr baseColWidth="10" defaultRowHeight="13.5"/>
  <cols>
    <col min="1" max="7" width="5" style="1" customWidth="1"/>
    <col min="8" max="8" width="45" style="1" customWidth="1"/>
    <col min="9" max="9" width="10.7109375" style="1" customWidth="1"/>
    <col min="10" max="12" width="12.7109375" style="1" customWidth="1"/>
    <col min="13" max="13" width="14.5703125" style="1" customWidth="1"/>
    <col min="14" max="14" width="15.5703125" style="1" customWidth="1"/>
    <col min="15" max="15" width="16.7109375" style="1" customWidth="1"/>
    <col min="16" max="16384" width="11.42578125" style="1"/>
  </cols>
  <sheetData>
    <row r="1" spans="1:15" ht="34.9" customHeight="1">
      <c r="A1" s="426" t="s">
        <v>143</v>
      </c>
      <c r="B1" s="427"/>
      <c r="C1" s="427"/>
      <c r="D1" s="427"/>
      <c r="E1" s="427"/>
      <c r="F1" s="427"/>
      <c r="G1" s="427"/>
      <c r="H1" s="427"/>
      <c r="I1" s="427"/>
      <c r="J1" s="427"/>
      <c r="K1" s="427"/>
      <c r="L1" s="427"/>
      <c r="M1" s="427"/>
      <c r="N1" s="427"/>
      <c r="O1" s="428"/>
    </row>
    <row r="2" spans="1:15" ht="7.9" customHeight="1">
      <c r="A2" s="155"/>
      <c r="B2" s="155"/>
      <c r="C2" s="155"/>
      <c r="D2" s="155"/>
      <c r="E2" s="155"/>
      <c r="F2" s="155"/>
      <c r="G2" s="155"/>
      <c r="H2" s="155"/>
      <c r="I2" s="155"/>
      <c r="J2" s="155"/>
      <c r="K2" s="155"/>
      <c r="L2" s="155"/>
      <c r="M2" s="155"/>
      <c r="N2" s="155"/>
      <c r="O2" s="155"/>
    </row>
    <row r="3" spans="1:15" ht="19.149999999999999" customHeight="1">
      <c r="A3" s="505" t="s">
        <v>165</v>
      </c>
      <c r="B3" s="506"/>
      <c r="C3" s="506"/>
      <c r="D3" s="506"/>
      <c r="E3" s="506"/>
      <c r="F3" s="506"/>
      <c r="G3" s="506"/>
      <c r="H3" s="506"/>
      <c r="I3" s="506"/>
      <c r="J3" s="506"/>
      <c r="K3" s="506"/>
      <c r="L3" s="506"/>
      <c r="M3" s="506"/>
      <c r="N3" s="506"/>
      <c r="O3" s="507"/>
    </row>
    <row r="4" spans="1:15" ht="19.149999999999999" customHeight="1">
      <c r="A4" s="505" t="s">
        <v>166</v>
      </c>
      <c r="B4" s="506"/>
      <c r="C4" s="506"/>
      <c r="D4" s="506"/>
      <c r="E4" s="506"/>
      <c r="F4" s="506"/>
      <c r="G4" s="506"/>
      <c r="H4" s="506"/>
      <c r="I4" s="506"/>
      <c r="J4" s="506"/>
      <c r="K4" s="506"/>
      <c r="L4" s="506"/>
      <c r="M4" s="506"/>
      <c r="N4" s="506"/>
      <c r="O4" s="507"/>
    </row>
    <row r="5" spans="1:15" ht="19.899999999999999" customHeight="1">
      <c r="A5" s="424" t="s">
        <v>90</v>
      </c>
      <c r="B5" s="424" t="s">
        <v>144</v>
      </c>
      <c r="C5" s="424" t="s">
        <v>41</v>
      </c>
      <c r="D5" s="424" t="s">
        <v>38</v>
      </c>
      <c r="E5" s="424" t="s">
        <v>39</v>
      </c>
      <c r="F5" s="424" t="s">
        <v>10</v>
      </c>
      <c r="G5" s="424" t="s">
        <v>80</v>
      </c>
      <c r="H5" s="508" t="s">
        <v>11</v>
      </c>
      <c r="I5" s="424" t="s">
        <v>145</v>
      </c>
      <c r="J5" s="443" t="s">
        <v>146</v>
      </c>
      <c r="K5" s="444"/>
      <c r="L5" s="521"/>
      <c r="M5" s="443" t="s">
        <v>147</v>
      </c>
      <c r="N5" s="444"/>
      <c r="O5" s="521"/>
    </row>
    <row r="6" spans="1:15" ht="19.899999999999999" customHeight="1">
      <c r="A6" s="425"/>
      <c r="B6" s="425"/>
      <c r="C6" s="425"/>
      <c r="D6" s="425"/>
      <c r="E6" s="425"/>
      <c r="F6" s="425"/>
      <c r="G6" s="425"/>
      <c r="H6" s="509"/>
      <c r="I6" s="425"/>
      <c r="J6" s="192" t="s">
        <v>148</v>
      </c>
      <c r="K6" s="192" t="s">
        <v>160</v>
      </c>
      <c r="L6" s="192" t="s">
        <v>149</v>
      </c>
      <c r="M6" s="192" t="s">
        <v>98</v>
      </c>
      <c r="N6" s="192" t="s">
        <v>24</v>
      </c>
      <c r="O6" s="192" t="s">
        <v>19</v>
      </c>
    </row>
    <row r="7" spans="1:15" s="134" customFormat="1" ht="45" customHeight="1">
      <c r="A7" s="371" t="s">
        <v>723</v>
      </c>
      <c r="B7" s="372" t="s">
        <v>722</v>
      </c>
      <c r="C7" s="372" t="s">
        <v>722</v>
      </c>
      <c r="D7" s="372" t="s">
        <v>722</v>
      </c>
      <c r="E7" s="372" t="s">
        <v>802</v>
      </c>
      <c r="F7" s="372" t="s">
        <v>803</v>
      </c>
      <c r="G7" s="372"/>
      <c r="H7" s="373" t="s">
        <v>718</v>
      </c>
      <c r="I7" s="372" t="s">
        <v>675</v>
      </c>
      <c r="J7" s="372" t="s">
        <v>804</v>
      </c>
      <c r="K7" s="372" t="s">
        <v>807</v>
      </c>
      <c r="L7" s="372" t="s">
        <v>810</v>
      </c>
      <c r="M7" s="374">
        <v>0</v>
      </c>
      <c r="N7" s="374">
        <v>8786927</v>
      </c>
      <c r="O7" s="374">
        <v>1819110.84</v>
      </c>
    </row>
    <row r="8" spans="1:15">
      <c r="A8" s="526"/>
      <c r="B8" s="527"/>
      <c r="C8" s="527"/>
      <c r="D8" s="527"/>
      <c r="E8" s="527"/>
      <c r="F8" s="527"/>
      <c r="G8" s="527"/>
      <c r="H8" s="527"/>
      <c r="I8" s="527"/>
      <c r="J8" s="527"/>
      <c r="K8" s="527"/>
      <c r="L8" s="527"/>
      <c r="M8" s="527"/>
      <c r="N8" s="527"/>
      <c r="O8" s="528"/>
    </row>
    <row r="9" spans="1:15" ht="24" customHeight="1">
      <c r="A9" s="515" t="s">
        <v>805</v>
      </c>
      <c r="B9" s="516"/>
      <c r="C9" s="516"/>
      <c r="D9" s="516"/>
      <c r="E9" s="516"/>
      <c r="F9" s="516"/>
      <c r="G9" s="516"/>
      <c r="H9" s="516"/>
      <c r="I9" s="516"/>
      <c r="J9" s="516"/>
      <c r="K9" s="516"/>
      <c r="L9" s="516"/>
      <c r="M9" s="516"/>
      <c r="N9" s="516"/>
      <c r="O9" s="517"/>
    </row>
    <row r="10" spans="1:15" ht="24" customHeight="1">
      <c r="A10" s="499" t="s">
        <v>150</v>
      </c>
      <c r="B10" s="500"/>
      <c r="C10" s="500"/>
      <c r="D10" s="500"/>
      <c r="E10" s="500"/>
      <c r="F10" s="500"/>
      <c r="G10" s="500"/>
      <c r="H10" s="500"/>
      <c r="I10" s="500"/>
      <c r="J10" s="500"/>
      <c r="K10" s="500"/>
      <c r="L10" s="500"/>
      <c r="M10" s="500"/>
      <c r="N10" s="500"/>
      <c r="O10" s="501"/>
    </row>
    <row r="11" spans="1:15" ht="68.25" customHeight="1">
      <c r="A11" s="502" t="s">
        <v>806</v>
      </c>
      <c r="B11" s="503"/>
      <c r="C11" s="503"/>
      <c r="D11" s="503"/>
      <c r="E11" s="503"/>
      <c r="F11" s="503"/>
      <c r="G11" s="503"/>
      <c r="H11" s="503"/>
      <c r="I11" s="503"/>
      <c r="J11" s="503"/>
      <c r="K11" s="503"/>
      <c r="L11" s="503"/>
      <c r="M11" s="503"/>
      <c r="N11" s="503"/>
      <c r="O11" s="504"/>
    </row>
    <row r="12" spans="1:15" ht="23.25" customHeight="1">
      <c r="A12" s="499" t="s">
        <v>151</v>
      </c>
      <c r="B12" s="500"/>
      <c r="C12" s="500"/>
      <c r="D12" s="500"/>
      <c r="E12" s="500"/>
      <c r="F12" s="500"/>
      <c r="G12" s="500"/>
      <c r="H12" s="500"/>
      <c r="I12" s="500"/>
      <c r="J12" s="500"/>
      <c r="K12" s="500"/>
      <c r="L12" s="500"/>
      <c r="M12" s="500"/>
      <c r="N12" s="500"/>
      <c r="O12" s="501"/>
    </row>
    <row r="13" spans="1:15" ht="66.75" customHeight="1">
      <c r="A13" s="502" t="s">
        <v>808</v>
      </c>
      <c r="B13" s="503"/>
      <c r="C13" s="503"/>
      <c r="D13" s="503"/>
      <c r="E13" s="503"/>
      <c r="F13" s="503"/>
      <c r="G13" s="503"/>
      <c r="H13" s="503"/>
      <c r="I13" s="503"/>
      <c r="J13" s="503"/>
      <c r="K13" s="503"/>
      <c r="L13" s="503"/>
      <c r="M13" s="503"/>
      <c r="N13" s="503"/>
      <c r="O13" s="504"/>
    </row>
    <row r="14" spans="1:15" ht="72.75" customHeight="1">
      <c r="A14" s="502" t="s">
        <v>809</v>
      </c>
      <c r="B14" s="503"/>
      <c r="C14" s="503"/>
      <c r="D14" s="503"/>
      <c r="E14" s="503"/>
      <c r="F14" s="503"/>
      <c r="G14" s="503"/>
      <c r="H14" s="503"/>
      <c r="I14" s="503"/>
      <c r="J14" s="503"/>
      <c r="K14" s="503"/>
      <c r="L14" s="503"/>
      <c r="M14" s="503"/>
      <c r="N14" s="503"/>
      <c r="O14" s="504"/>
    </row>
    <row r="15" spans="1:15">
      <c r="A15" s="375"/>
      <c r="B15" s="376"/>
      <c r="C15" s="376"/>
      <c r="D15" s="376"/>
      <c r="E15" s="376"/>
      <c r="F15" s="376"/>
      <c r="G15" s="376"/>
      <c r="H15" s="376"/>
      <c r="I15" s="376"/>
      <c r="J15" s="376"/>
      <c r="K15" s="376"/>
      <c r="L15" s="376"/>
      <c r="M15" s="376"/>
      <c r="N15" s="376"/>
      <c r="O15" s="377"/>
    </row>
    <row r="16" spans="1:15" s="134" customFormat="1" ht="15" customHeight="1">
      <c r="A16" s="342" t="s">
        <v>721</v>
      </c>
      <c r="B16" s="342" t="s">
        <v>811</v>
      </c>
      <c r="C16" s="342" t="s">
        <v>812</v>
      </c>
      <c r="D16" s="342" t="s">
        <v>721</v>
      </c>
      <c r="E16" s="342" t="s">
        <v>722</v>
      </c>
      <c r="F16" s="342" t="s">
        <v>813</v>
      </c>
      <c r="G16" s="342"/>
      <c r="H16" s="378" t="s">
        <v>689</v>
      </c>
      <c r="I16" s="342" t="s">
        <v>463</v>
      </c>
      <c r="J16" s="342" t="s">
        <v>814</v>
      </c>
      <c r="K16" s="342" t="s">
        <v>816</v>
      </c>
      <c r="L16" s="342" t="s">
        <v>816</v>
      </c>
      <c r="M16" s="379">
        <v>24502</v>
      </c>
      <c r="N16" s="379">
        <v>24502</v>
      </c>
      <c r="O16" s="379">
        <v>0</v>
      </c>
    </row>
    <row r="17" spans="1:15">
      <c r="A17" s="526"/>
      <c r="B17" s="527"/>
      <c r="C17" s="527"/>
      <c r="D17" s="527"/>
      <c r="E17" s="527"/>
      <c r="F17" s="527"/>
      <c r="G17" s="527"/>
      <c r="H17" s="527"/>
      <c r="I17" s="527"/>
      <c r="J17" s="527"/>
      <c r="K17" s="527"/>
      <c r="L17" s="527"/>
      <c r="M17" s="527"/>
      <c r="N17" s="527"/>
      <c r="O17" s="528"/>
    </row>
    <row r="18" spans="1:15" ht="20.25" customHeight="1">
      <c r="A18" s="499" t="s">
        <v>815</v>
      </c>
      <c r="B18" s="500"/>
      <c r="C18" s="500"/>
      <c r="D18" s="500"/>
      <c r="E18" s="500"/>
      <c r="F18" s="500"/>
      <c r="G18" s="500"/>
      <c r="H18" s="500"/>
      <c r="I18" s="500"/>
      <c r="J18" s="500"/>
      <c r="K18" s="500"/>
      <c r="L18" s="500"/>
      <c r="M18" s="500"/>
      <c r="N18" s="500"/>
      <c r="O18" s="501"/>
    </row>
    <row r="19" spans="1:15" ht="24" customHeight="1">
      <c r="A19" s="499" t="s">
        <v>150</v>
      </c>
      <c r="B19" s="500"/>
      <c r="C19" s="500"/>
      <c r="D19" s="500"/>
      <c r="E19" s="500"/>
      <c r="F19" s="500"/>
      <c r="G19" s="500"/>
      <c r="H19" s="500"/>
      <c r="I19" s="500"/>
      <c r="J19" s="500"/>
      <c r="K19" s="500"/>
      <c r="L19" s="500"/>
      <c r="M19" s="500"/>
      <c r="N19" s="500"/>
      <c r="O19" s="501"/>
    </row>
    <row r="20" spans="1:15" ht="17.25" customHeight="1">
      <c r="A20" s="502" t="s">
        <v>817</v>
      </c>
      <c r="B20" s="503"/>
      <c r="C20" s="503"/>
      <c r="D20" s="503"/>
      <c r="E20" s="503"/>
      <c r="F20" s="503"/>
      <c r="G20" s="503"/>
      <c r="H20" s="503"/>
      <c r="I20" s="503"/>
      <c r="J20" s="503"/>
      <c r="K20" s="503"/>
      <c r="L20" s="503"/>
      <c r="M20" s="503"/>
      <c r="N20" s="503"/>
      <c r="O20" s="504"/>
    </row>
    <row r="21" spans="1:15" ht="42.75" customHeight="1">
      <c r="A21" s="502" t="s">
        <v>818</v>
      </c>
      <c r="B21" s="503"/>
      <c r="C21" s="503"/>
      <c r="D21" s="503"/>
      <c r="E21" s="503"/>
      <c r="F21" s="503"/>
      <c r="G21" s="503"/>
      <c r="H21" s="503"/>
      <c r="I21" s="503"/>
      <c r="J21" s="503"/>
      <c r="K21" s="503"/>
      <c r="L21" s="503"/>
      <c r="M21" s="503"/>
      <c r="N21" s="503"/>
      <c r="O21" s="504"/>
    </row>
    <row r="22" spans="1:15" ht="69" customHeight="1">
      <c r="A22" s="502" t="s">
        <v>819</v>
      </c>
      <c r="B22" s="503"/>
      <c r="C22" s="503"/>
      <c r="D22" s="503"/>
      <c r="E22" s="503"/>
      <c r="F22" s="503"/>
      <c r="G22" s="503"/>
      <c r="H22" s="503"/>
      <c r="I22" s="503"/>
      <c r="J22" s="503"/>
      <c r="K22" s="503"/>
      <c r="L22" s="503"/>
      <c r="M22" s="503"/>
      <c r="N22" s="503"/>
      <c r="O22" s="504"/>
    </row>
    <row r="23" spans="1:15" ht="91.5" customHeight="1">
      <c r="A23" s="502" t="s">
        <v>820</v>
      </c>
      <c r="B23" s="503"/>
      <c r="C23" s="503"/>
      <c r="D23" s="503"/>
      <c r="E23" s="503"/>
      <c r="F23" s="503"/>
      <c r="G23" s="503"/>
      <c r="H23" s="503"/>
      <c r="I23" s="503"/>
      <c r="J23" s="503"/>
      <c r="K23" s="503"/>
      <c r="L23" s="503"/>
      <c r="M23" s="503"/>
      <c r="N23" s="503"/>
      <c r="O23" s="504"/>
    </row>
    <row r="24" spans="1:15" ht="42.75" customHeight="1">
      <c r="A24" s="499" t="s">
        <v>738</v>
      </c>
      <c r="B24" s="500"/>
      <c r="C24" s="500"/>
      <c r="D24" s="500"/>
      <c r="E24" s="500"/>
      <c r="F24" s="500"/>
      <c r="G24" s="500"/>
      <c r="H24" s="500"/>
      <c r="I24" s="500"/>
      <c r="J24" s="500"/>
      <c r="K24" s="500"/>
      <c r="L24" s="500"/>
      <c r="M24" s="500"/>
      <c r="N24" s="500"/>
      <c r="O24" s="501"/>
    </row>
    <row r="25" spans="1:15" ht="15.75" customHeight="1">
      <c r="A25" s="499"/>
      <c r="B25" s="500"/>
      <c r="C25" s="500"/>
      <c r="D25" s="500"/>
      <c r="E25" s="500"/>
      <c r="F25" s="500"/>
      <c r="G25" s="500"/>
      <c r="H25" s="500"/>
      <c r="I25" s="500"/>
      <c r="J25" s="500"/>
      <c r="K25" s="500"/>
      <c r="L25" s="500"/>
      <c r="M25" s="500"/>
      <c r="N25" s="500"/>
      <c r="O25" s="501"/>
    </row>
    <row r="26" spans="1:15" s="134" customFormat="1" ht="32.25" customHeight="1">
      <c r="A26" s="347" t="s">
        <v>812</v>
      </c>
      <c r="B26" s="347" t="s">
        <v>733</v>
      </c>
      <c r="C26" s="347" t="s">
        <v>812</v>
      </c>
      <c r="D26" s="347" t="s">
        <v>769</v>
      </c>
      <c r="E26" s="347" t="s">
        <v>812</v>
      </c>
      <c r="F26" s="347" t="s">
        <v>724</v>
      </c>
      <c r="G26" s="347"/>
      <c r="H26" s="343" t="s">
        <v>703</v>
      </c>
      <c r="I26" s="347" t="s">
        <v>821</v>
      </c>
      <c r="J26" s="347" t="s">
        <v>822</v>
      </c>
      <c r="K26" s="347">
        <v>910</v>
      </c>
      <c r="L26" s="347" t="s">
        <v>824</v>
      </c>
      <c r="M26" s="380">
        <v>3849360</v>
      </c>
      <c r="N26" s="380">
        <v>2597943.41</v>
      </c>
      <c r="O26" s="380">
        <v>1933753.03</v>
      </c>
    </row>
    <row r="27" spans="1:15">
      <c r="A27" s="526"/>
      <c r="B27" s="527"/>
      <c r="C27" s="527"/>
      <c r="D27" s="527"/>
      <c r="E27" s="527"/>
      <c r="F27" s="527"/>
      <c r="G27" s="527"/>
      <c r="H27" s="527"/>
      <c r="I27" s="527"/>
      <c r="J27" s="527"/>
      <c r="K27" s="527"/>
      <c r="L27" s="527"/>
      <c r="M27" s="527"/>
      <c r="N27" s="527"/>
      <c r="O27" s="528"/>
    </row>
    <row r="28" spans="1:15" ht="34.5" customHeight="1">
      <c r="A28" s="502" t="s">
        <v>823</v>
      </c>
      <c r="B28" s="503"/>
      <c r="C28" s="503"/>
      <c r="D28" s="503"/>
      <c r="E28" s="503"/>
      <c r="F28" s="503"/>
      <c r="G28" s="503"/>
      <c r="H28" s="503"/>
      <c r="I28" s="503"/>
      <c r="J28" s="503"/>
      <c r="K28" s="503"/>
      <c r="L28" s="503"/>
      <c r="M28" s="503"/>
      <c r="N28" s="503"/>
      <c r="O28" s="504"/>
    </row>
    <row r="29" spans="1:15" ht="34.5" customHeight="1">
      <c r="A29" s="499" t="s">
        <v>150</v>
      </c>
      <c r="B29" s="500"/>
      <c r="C29" s="500"/>
      <c r="D29" s="500"/>
      <c r="E29" s="500"/>
      <c r="F29" s="500"/>
      <c r="G29" s="500"/>
      <c r="H29" s="500"/>
      <c r="I29" s="500"/>
      <c r="J29" s="500"/>
      <c r="K29" s="500"/>
      <c r="L29" s="500"/>
      <c r="M29" s="500"/>
      <c r="N29" s="500"/>
      <c r="O29" s="501"/>
    </row>
    <row r="30" spans="1:15" ht="48.75" customHeight="1">
      <c r="A30" s="415" t="s">
        <v>825</v>
      </c>
      <c r="B30" s="492"/>
      <c r="C30" s="492"/>
      <c r="D30" s="492"/>
      <c r="E30" s="492"/>
      <c r="F30" s="492"/>
      <c r="G30" s="492"/>
      <c r="H30" s="492"/>
      <c r="I30" s="492"/>
      <c r="J30" s="492"/>
      <c r="K30" s="492"/>
      <c r="L30" s="492"/>
      <c r="M30" s="492"/>
      <c r="N30" s="492"/>
      <c r="O30" s="416"/>
    </row>
    <row r="31" spans="1:15" ht="34.5" customHeight="1">
      <c r="A31" s="415" t="s">
        <v>826</v>
      </c>
      <c r="B31" s="492"/>
      <c r="C31" s="492"/>
      <c r="D31" s="492"/>
      <c r="E31" s="492"/>
      <c r="F31" s="492"/>
      <c r="G31" s="492"/>
      <c r="H31" s="492"/>
      <c r="I31" s="492"/>
      <c r="J31" s="492"/>
      <c r="K31" s="492"/>
      <c r="L31" s="492"/>
      <c r="M31" s="492"/>
      <c r="N31" s="492"/>
      <c r="O31" s="416"/>
    </row>
    <row r="32" spans="1:15" ht="40.5" customHeight="1">
      <c r="A32" s="415" t="s">
        <v>827</v>
      </c>
      <c r="B32" s="492"/>
      <c r="C32" s="492"/>
      <c r="D32" s="492"/>
      <c r="E32" s="492"/>
      <c r="F32" s="492"/>
      <c r="G32" s="492"/>
      <c r="H32" s="492"/>
      <c r="I32" s="492"/>
      <c r="J32" s="492"/>
      <c r="K32" s="492"/>
      <c r="L32" s="492"/>
      <c r="M32" s="492"/>
      <c r="N32" s="492"/>
      <c r="O32" s="416"/>
    </row>
    <row r="33" spans="1:16" ht="69.75" customHeight="1">
      <c r="A33" s="415" t="s">
        <v>828</v>
      </c>
      <c r="B33" s="492"/>
      <c r="C33" s="492"/>
      <c r="D33" s="492"/>
      <c r="E33" s="492"/>
      <c r="F33" s="492"/>
      <c r="G33" s="492"/>
      <c r="H33" s="492"/>
      <c r="I33" s="492"/>
      <c r="J33" s="492"/>
      <c r="K33" s="492"/>
      <c r="L33" s="492"/>
      <c r="M33" s="492"/>
      <c r="N33" s="492"/>
      <c r="O33" s="416"/>
    </row>
    <row r="34" spans="1:16" ht="48" customHeight="1">
      <c r="A34" s="415" t="s">
        <v>831</v>
      </c>
      <c r="B34" s="492"/>
      <c r="C34" s="492"/>
      <c r="D34" s="492"/>
      <c r="E34" s="492"/>
      <c r="F34" s="492"/>
      <c r="G34" s="492"/>
      <c r="H34" s="492"/>
      <c r="I34" s="492"/>
      <c r="J34" s="492"/>
      <c r="K34" s="492"/>
      <c r="L34" s="492"/>
      <c r="M34" s="492"/>
      <c r="N34" s="492"/>
      <c r="O34" s="416"/>
    </row>
    <row r="35" spans="1:16" ht="69.75" customHeight="1">
      <c r="A35" s="415" t="s">
        <v>832</v>
      </c>
      <c r="B35" s="492"/>
      <c r="C35" s="492"/>
      <c r="D35" s="492"/>
      <c r="E35" s="492"/>
      <c r="F35" s="492"/>
      <c r="G35" s="492"/>
      <c r="H35" s="492"/>
      <c r="I35" s="492"/>
      <c r="J35" s="492"/>
      <c r="K35" s="492"/>
      <c r="L35" s="492"/>
      <c r="M35" s="492"/>
      <c r="N35" s="492"/>
      <c r="O35" s="416"/>
    </row>
    <row r="36" spans="1:16" ht="29.25" customHeight="1">
      <c r="A36" s="499" t="s">
        <v>151</v>
      </c>
      <c r="B36" s="500"/>
      <c r="C36" s="500"/>
      <c r="D36" s="500"/>
      <c r="E36" s="500"/>
      <c r="F36" s="500"/>
      <c r="G36" s="500"/>
      <c r="H36" s="500"/>
      <c r="I36" s="500"/>
      <c r="J36" s="500"/>
      <c r="K36" s="500"/>
      <c r="L36" s="500"/>
      <c r="M36" s="500"/>
      <c r="N36" s="500"/>
      <c r="O36" s="501"/>
    </row>
    <row r="37" spans="1:16" ht="54" customHeight="1">
      <c r="A37" s="415" t="s">
        <v>830</v>
      </c>
      <c r="B37" s="492"/>
      <c r="C37" s="492"/>
      <c r="D37" s="492"/>
      <c r="E37" s="492"/>
      <c r="F37" s="492"/>
      <c r="G37" s="492"/>
      <c r="H37" s="492"/>
      <c r="I37" s="492"/>
      <c r="J37" s="492"/>
      <c r="K37" s="492"/>
      <c r="L37" s="492"/>
      <c r="M37" s="492"/>
      <c r="N37" s="492"/>
      <c r="O37" s="416"/>
    </row>
    <row r="38" spans="1:16" ht="63" customHeight="1">
      <c r="A38" s="420" t="s">
        <v>829</v>
      </c>
      <c r="B38" s="529"/>
      <c r="C38" s="529"/>
      <c r="D38" s="529"/>
      <c r="E38" s="529"/>
      <c r="F38" s="529"/>
      <c r="G38" s="529"/>
      <c r="H38" s="529"/>
      <c r="I38" s="529"/>
      <c r="J38" s="529"/>
      <c r="K38" s="529"/>
      <c r="L38" s="529"/>
      <c r="M38" s="529"/>
      <c r="N38" s="529"/>
      <c r="O38" s="421"/>
    </row>
    <row r="39" spans="1:16" s="17" customFormat="1" ht="14.25" customHeight="1">
      <c r="A39" s="148"/>
      <c r="B39" s="148"/>
      <c r="C39" s="148"/>
      <c r="D39" s="3"/>
      <c r="E39" s="149"/>
      <c r="F39" s="150"/>
      <c r="G39" s="150"/>
      <c r="H39" s="150"/>
      <c r="I39" s="510"/>
      <c r="J39" s="510"/>
      <c r="K39" s="510"/>
      <c r="L39" s="510"/>
      <c r="M39" s="152"/>
      <c r="N39" s="151"/>
      <c r="O39" s="151"/>
      <c r="P39" s="153"/>
    </row>
    <row r="40" spans="1:16" ht="42" customHeight="1">
      <c r="A40" s="525" t="s">
        <v>720</v>
      </c>
      <c r="B40" s="525"/>
      <c r="C40" s="525"/>
      <c r="D40" s="525"/>
      <c r="E40" s="525"/>
      <c r="F40" s="525"/>
      <c r="G40" s="525"/>
      <c r="H40" s="525"/>
      <c r="I40" s="525"/>
      <c r="J40" s="525"/>
      <c r="K40" s="525"/>
      <c r="L40" s="525"/>
      <c r="M40" s="525"/>
      <c r="N40" s="525"/>
      <c r="O40" s="525"/>
    </row>
  </sheetData>
  <mergeCells count="44">
    <mergeCell ref="A9:O9"/>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 ref="A22:O22"/>
    <mergeCell ref="A30:O30"/>
    <mergeCell ref="A38:O38"/>
    <mergeCell ref="A29:O29"/>
    <mergeCell ref="A31:O31"/>
    <mergeCell ref="A32:O32"/>
    <mergeCell ref="A36:O36"/>
    <mergeCell ref="A27:O27"/>
    <mergeCell ref="A28:O28"/>
    <mergeCell ref="I39:L39"/>
    <mergeCell ref="A25:O25"/>
    <mergeCell ref="A10:O10"/>
    <mergeCell ref="A11:O11"/>
    <mergeCell ref="A12:O12"/>
    <mergeCell ref="A13:O13"/>
    <mergeCell ref="A14:O14"/>
    <mergeCell ref="A17:O17"/>
    <mergeCell ref="A18:O18"/>
    <mergeCell ref="A20:O20"/>
    <mergeCell ref="A23:O23"/>
    <mergeCell ref="A24:O24"/>
    <mergeCell ref="A19:O19"/>
    <mergeCell ref="A21:O21"/>
    <mergeCell ref="A40:O40"/>
    <mergeCell ref="A33:O33"/>
    <mergeCell ref="A37:O37"/>
    <mergeCell ref="A34:O34"/>
    <mergeCell ref="A35:O35"/>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7:F7 J7:L7 A16:G16 J16 K16:L16 A26:G26 J26:L26" numberStoredAsText="1"/>
  </ignoredErrors>
  <legacyDrawingHF r:id="rId2"/>
</worksheet>
</file>

<file path=xl/worksheets/sheet37.xml><?xml version="1.0" encoding="utf-8"?>
<worksheet xmlns="http://schemas.openxmlformats.org/spreadsheetml/2006/main" xmlns:r="http://schemas.openxmlformats.org/officeDocument/2006/relationships">
  <dimension ref="A1:O26"/>
  <sheetViews>
    <sheetView showGridLines="0" zoomScale="90" zoomScaleNormal="90" workbookViewId="0">
      <selection activeCell="Q23" sqref="Q23"/>
    </sheetView>
  </sheetViews>
  <sheetFormatPr baseColWidth="10" defaultRowHeight="13.5"/>
  <cols>
    <col min="1" max="7" width="5" style="1" customWidth="1"/>
    <col min="8" max="8" width="41.5703125" style="1" customWidth="1"/>
    <col min="9" max="9" width="10.7109375" style="1" customWidth="1"/>
    <col min="10" max="12" width="12.7109375" style="1" customWidth="1"/>
    <col min="13" max="13" width="16.140625" style="1" customWidth="1"/>
    <col min="14" max="14" width="15.5703125" style="1" customWidth="1"/>
    <col min="15" max="15" width="16.7109375" style="1" customWidth="1"/>
    <col min="16" max="16384" width="11.42578125" style="1"/>
  </cols>
  <sheetData>
    <row r="1" spans="1:15" ht="34.9" customHeight="1">
      <c r="A1" s="426" t="s">
        <v>143</v>
      </c>
      <c r="B1" s="427"/>
      <c r="C1" s="427"/>
      <c r="D1" s="427"/>
      <c r="E1" s="427"/>
      <c r="F1" s="427"/>
      <c r="G1" s="427"/>
      <c r="H1" s="427"/>
      <c r="I1" s="427"/>
      <c r="J1" s="427"/>
      <c r="K1" s="427"/>
      <c r="L1" s="427"/>
      <c r="M1" s="427"/>
      <c r="N1" s="427"/>
      <c r="O1" s="428"/>
    </row>
    <row r="2" spans="1:15" ht="7.9" customHeight="1">
      <c r="A2" s="155"/>
      <c r="B2" s="155"/>
      <c r="C2" s="155"/>
      <c r="D2" s="155"/>
      <c r="E2" s="155"/>
      <c r="F2" s="155"/>
      <c r="G2" s="155"/>
      <c r="H2" s="155"/>
      <c r="I2" s="155"/>
      <c r="J2" s="155"/>
      <c r="K2" s="155"/>
      <c r="L2" s="155"/>
      <c r="M2" s="155"/>
      <c r="N2" s="155"/>
      <c r="O2" s="155"/>
    </row>
    <row r="3" spans="1:15" ht="19.149999999999999" customHeight="1">
      <c r="A3" s="505" t="s">
        <v>165</v>
      </c>
      <c r="B3" s="506"/>
      <c r="C3" s="506"/>
      <c r="D3" s="506"/>
      <c r="E3" s="506"/>
      <c r="F3" s="506"/>
      <c r="G3" s="506"/>
      <c r="H3" s="506"/>
      <c r="I3" s="506"/>
      <c r="J3" s="506"/>
      <c r="K3" s="506"/>
      <c r="L3" s="506"/>
      <c r="M3" s="506"/>
      <c r="N3" s="506"/>
      <c r="O3" s="507"/>
    </row>
    <row r="4" spans="1:15" ht="19.149999999999999" customHeight="1">
      <c r="A4" s="505" t="s">
        <v>166</v>
      </c>
      <c r="B4" s="506"/>
      <c r="C4" s="506"/>
      <c r="D4" s="506"/>
      <c r="E4" s="506"/>
      <c r="F4" s="506"/>
      <c r="G4" s="506"/>
      <c r="H4" s="506"/>
      <c r="I4" s="506"/>
      <c r="J4" s="506"/>
      <c r="K4" s="506"/>
      <c r="L4" s="506"/>
      <c r="M4" s="506"/>
      <c r="N4" s="506"/>
      <c r="O4" s="507"/>
    </row>
    <row r="5" spans="1:15" ht="19.899999999999999" customHeight="1">
      <c r="A5" s="424" t="s">
        <v>90</v>
      </c>
      <c r="B5" s="424" t="s">
        <v>144</v>
      </c>
      <c r="C5" s="424" t="s">
        <v>41</v>
      </c>
      <c r="D5" s="424" t="s">
        <v>38</v>
      </c>
      <c r="E5" s="424" t="s">
        <v>39</v>
      </c>
      <c r="F5" s="424" t="s">
        <v>10</v>
      </c>
      <c r="G5" s="424" t="s">
        <v>80</v>
      </c>
      <c r="H5" s="508" t="s">
        <v>11</v>
      </c>
      <c r="I5" s="424" t="s">
        <v>145</v>
      </c>
      <c r="J5" s="443" t="s">
        <v>146</v>
      </c>
      <c r="K5" s="444"/>
      <c r="L5" s="521"/>
      <c r="M5" s="443" t="s">
        <v>147</v>
      </c>
      <c r="N5" s="444"/>
      <c r="O5" s="521"/>
    </row>
    <row r="6" spans="1:15" ht="19.899999999999999" customHeight="1">
      <c r="A6" s="425"/>
      <c r="B6" s="425"/>
      <c r="C6" s="425"/>
      <c r="D6" s="425"/>
      <c r="E6" s="425"/>
      <c r="F6" s="425"/>
      <c r="G6" s="425"/>
      <c r="H6" s="509"/>
      <c r="I6" s="425"/>
      <c r="J6" s="192" t="s">
        <v>148</v>
      </c>
      <c r="K6" s="192" t="s">
        <v>160</v>
      </c>
      <c r="L6" s="192" t="s">
        <v>149</v>
      </c>
      <c r="M6" s="192" t="s">
        <v>98</v>
      </c>
      <c r="N6" s="192" t="s">
        <v>24</v>
      </c>
      <c r="O6" s="192" t="s">
        <v>19</v>
      </c>
    </row>
    <row r="7" spans="1:15" s="134" customFormat="1" ht="45" customHeight="1">
      <c r="A7" s="347" t="s">
        <v>722</v>
      </c>
      <c r="B7" s="347" t="s">
        <v>733</v>
      </c>
      <c r="C7" s="347" t="s">
        <v>721</v>
      </c>
      <c r="D7" s="347" t="s">
        <v>811</v>
      </c>
      <c r="E7" s="347" t="s">
        <v>722</v>
      </c>
      <c r="F7" s="347" t="s">
        <v>833</v>
      </c>
      <c r="G7" s="347"/>
      <c r="H7" s="343" t="s">
        <v>692</v>
      </c>
      <c r="I7" s="347" t="s">
        <v>693</v>
      </c>
      <c r="J7" s="347" t="s">
        <v>721</v>
      </c>
      <c r="K7" s="347" t="s">
        <v>721</v>
      </c>
      <c r="L7" s="365">
        <v>1</v>
      </c>
      <c r="M7" s="366">
        <v>90242968</v>
      </c>
      <c r="N7" s="366">
        <v>83662763.430000007</v>
      </c>
      <c r="O7" s="366">
        <v>81782210.199999988</v>
      </c>
    </row>
    <row r="8" spans="1:15">
      <c r="A8" s="526"/>
      <c r="B8" s="527"/>
      <c r="C8" s="527"/>
      <c r="D8" s="527"/>
      <c r="E8" s="527"/>
      <c r="F8" s="527"/>
      <c r="G8" s="527"/>
      <c r="H8" s="527"/>
      <c r="I8" s="527"/>
      <c r="J8" s="527"/>
      <c r="K8" s="527"/>
      <c r="L8" s="527"/>
      <c r="M8" s="527"/>
      <c r="N8" s="527"/>
      <c r="O8" s="528"/>
    </row>
    <row r="9" spans="1:15" ht="43.5" customHeight="1">
      <c r="A9" s="530" t="s">
        <v>834</v>
      </c>
      <c r="B9" s="531"/>
      <c r="C9" s="531"/>
      <c r="D9" s="531"/>
      <c r="E9" s="531"/>
      <c r="F9" s="531"/>
      <c r="G9" s="531"/>
      <c r="H9" s="531"/>
      <c r="I9" s="531"/>
      <c r="J9" s="531"/>
      <c r="K9" s="531"/>
      <c r="L9" s="531"/>
      <c r="M9" s="531"/>
      <c r="N9" s="531"/>
      <c r="O9" s="532"/>
    </row>
    <row r="10" spans="1:15" ht="43.5" customHeight="1">
      <c r="A10" s="515" t="s">
        <v>150</v>
      </c>
      <c r="B10" s="516"/>
      <c r="C10" s="516"/>
      <c r="D10" s="516"/>
      <c r="E10" s="516"/>
      <c r="F10" s="516"/>
      <c r="G10" s="516"/>
      <c r="H10" s="516"/>
      <c r="I10" s="516"/>
      <c r="J10" s="516"/>
      <c r="K10" s="516"/>
      <c r="L10" s="516"/>
      <c r="M10" s="516"/>
      <c r="N10" s="516"/>
      <c r="O10" s="517"/>
    </row>
    <row r="11" spans="1:15" ht="173.25" customHeight="1">
      <c r="A11" s="536" t="s">
        <v>835</v>
      </c>
      <c r="B11" s="537"/>
      <c r="C11" s="537"/>
      <c r="D11" s="537"/>
      <c r="E11" s="537"/>
      <c r="F11" s="537"/>
      <c r="G11" s="537"/>
      <c r="H11" s="537"/>
      <c r="I11" s="537"/>
      <c r="J11" s="537"/>
      <c r="K11" s="537"/>
      <c r="L11" s="537"/>
      <c r="M11" s="537"/>
      <c r="N11" s="537"/>
      <c r="O11" s="538"/>
    </row>
    <row r="12" spans="1:15" ht="153" customHeight="1">
      <c r="A12" s="530" t="s">
        <v>836</v>
      </c>
      <c r="B12" s="531"/>
      <c r="C12" s="531"/>
      <c r="D12" s="531"/>
      <c r="E12" s="531"/>
      <c r="F12" s="531"/>
      <c r="G12" s="531"/>
      <c r="H12" s="531"/>
      <c r="I12" s="531"/>
      <c r="J12" s="531"/>
      <c r="K12" s="531"/>
      <c r="L12" s="531"/>
      <c r="M12" s="531"/>
      <c r="N12" s="531"/>
      <c r="O12" s="532"/>
    </row>
    <row r="13" spans="1:15" ht="43.5" customHeight="1">
      <c r="A13" s="539" t="s">
        <v>151</v>
      </c>
      <c r="B13" s="540"/>
      <c r="C13" s="540"/>
      <c r="D13" s="540"/>
      <c r="E13" s="540"/>
      <c r="F13" s="540"/>
      <c r="G13" s="540"/>
      <c r="H13" s="540"/>
      <c r="I13" s="540"/>
      <c r="J13" s="540"/>
      <c r="K13" s="540"/>
      <c r="L13" s="540"/>
      <c r="M13" s="540"/>
      <c r="N13" s="540"/>
      <c r="O13" s="541"/>
    </row>
    <row r="14" spans="1:15" ht="156.75" customHeight="1">
      <c r="A14" s="530" t="s">
        <v>837</v>
      </c>
      <c r="B14" s="531"/>
      <c r="C14" s="531"/>
      <c r="D14" s="531"/>
      <c r="E14" s="531"/>
      <c r="F14" s="531"/>
      <c r="G14" s="531"/>
      <c r="H14" s="531"/>
      <c r="I14" s="531"/>
      <c r="J14" s="531"/>
      <c r="K14" s="531"/>
      <c r="L14" s="531"/>
      <c r="M14" s="531"/>
      <c r="N14" s="531"/>
      <c r="O14" s="532"/>
    </row>
    <row r="15" spans="1:15" ht="102" customHeight="1">
      <c r="A15" s="530" t="s">
        <v>838</v>
      </c>
      <c r="B15" s="531"/>
      <c r="C15" s="531"/>
      <c r="D15" s="531"/>
      <c r="E15" s="531"/>
      <c r="F15" s="531"/>
      <c r="G15" s="531"/>
      <c r="H15" s="531"/>
      <c r="I15" s="531"/>
      <c r="J15" s="531"/>
      <c r="K15" s="531"/>
      <c r="L15" s="531"/>
      <c r="M15" s="531"/>
      <c r="N15" s="531"/>
      <c r="O15" s="532"/>
    </row>
    <row r="16" spans="1:15" ht="49.5" customHeight="1">
      <c r="A16" s="530" t="s">
        <v>839</v>
      </c>
      <c r="B16" s="531"/>
      <c r="C16" s="531"/>
      <c r="D16" s="531"/>
      <c r="E16" s="531"/>
      <c r="F16" s="531"/>
      <c r="G16" s="531"/>
      <c r="H16" s="531"/>
      <c r="I16" s="531"/>
      <c r="J16" s="531"/>
      <c r="K16" s="531"/>
      <c r="L16" s="531"/>
      <c r="M16" s="531"/>
      <c r="N16" s="531"/>
      <c r="O16" s="532"/>
    </row>
    <row r="17" spans="1:15" ht="66" customHeight="1">
      <c r="A17" s="530" t="s">
        <v>840</v>
      </c>
      <c r="B17" s="531"/>
      <c r="C17" s="531"/>
      <c r="D17" s="531"/>
      <c r="E17" s="531"/>
      <c r="F17" s="531"/>
      <c r="G17" s="531"/>
      <c r="H17" s="531"/>
      <c r="I17" s="531"/>
      <c r="J17" s="531"/>
      <c r="K17" s="531"/>
      <c r="L17" s="531"/>
      <c r="M17" s="531"/>
      <c r="N17" s="531"/>
      <c r="O17" s="532"/>
    </row>
    <row r="18" spans="1:15" ht="90" customHeight="1">
      <c r="A18" s="530" t="s">
        <v>841</v>
      </c>
      <c r="B18" s="531"/>
      <c r="C18" s="531"/>
      <c r="D18" s="531"/>
      <c r="E18" s="531"/>
      <c r="F18" s="531"/>
      <c r="G18" s="531"/>
      <c r="H18" s="531"/>
      <c r="I18" s="531"/>
      <c r="J18" s="531"/>
      <c r="K18" s="531"/>
      <c r="L18" s="531"/>
      <c r="M18" s="531"/>
      <c r="N18" s="531"/>
      <c r="O18" s="532"/>
    </row>
    <row r="19" spans="1:15" ht="44.25" customHeight="1">
      <c r="A19" s="530" t="s">
        <v>842</v>
      </c>
      <c r="B19" s="531"/>
      <c r="C19" s="531"/>
      <c r="D19" s="531"/>
      <c r="E19" s="531"/>
      <c r="F19" s="531"/>
      <c r="G19" s="531"/>
      <c r="H19" s="531"/>
      <c r="I19" s="531"/>
      <c r="J19" s="531"/>
      <c r="K19" s="531"/>
      <c r="L19" s="531"/>
      <c r="M19" s="531"/>
      <c r="N19" s="531"/>
      <c r="O19" s="532"/>
    </row>
    <row r="20" spans="1:15" ht="39" customHeight="1">
      <c r="A20" s="533" t="s">
        <v>848</v>
      </c>
      <c r="B20" s="534"/>
      <c r="C20" s="534"/>
      <c r="D20" s="534"/>
      <c r="E20" s="534"/>
      <c r="F20" s="534"/>
      <c r="G20" s="534"/>
      <c r="H20" s="534"/>
      <c r="I20" s="534"/>
      <c r="J20" s="534"/>
      <c r="K20" s="534"/>
      <c r="L20" s="534"/>
      <c r="M20" s="534"/>
      <c r="N20" s="534"/>
      <c r="O20" s="535"/>
    </row>
    <row r="21" spans="1:15" ht="56.25" customHeight="1">
      <c r="A21" s="530" t="s">
        <v>843</v>
      </c>
      <c r="B21" s="531"/>
      <c r="C21" s="531"/>
      <c r="D21" s="531"/>
      <c r="E21" s="531"/>
      <c r="F21" s="531"/>
      <c r="G21" s="531"/>
      <c r="H21" s="531"/>
      <c r="I21" s="531"/>
      <c r="J21" s="531"/>
      <c r="K21" s="531"/>
      <c r="L21" s="531"/>
      <c r="M21" s="531"/>
      <c r="N21" s="531"/>
      <c r="O21" s="532"/>
    </row>
    <row r="22" spans="1:15" ht="68.25" customHeight="1">
      <c r="A22" s="530" t="s">
        <v>844</v>
      </c>
      <c r="B22" s="531"/>
      <c r="C22" s="531"/>
      <c r="D22" s="531"/>
      <c r="E22" s="531"/>
      <c r="F22" s="531"/>
      <c r="G22" s="531"/>
      <c r="H22" s="531"/>
      <c r="I22" s="531"/>
      <c r="J22" s="531"/>
      <c r="K22" s="531"/>
      <c r="L22" s="531"/>
      <c r="M22" s="531"/>
      <c r="N22" s="531"/>
      <c r="O22" s="532"/>
    </row>
    <row r="23" spans="1:15" ht="61.5" customHeight="1">
      <c r="A23" s="530" t="s">
        <v>845</v>
      </c>
      <c r="B23" s="531"/>
      <c r="C23" s="531"/>
      <c r="D23" s="531"/>
      <c r="E23" s="531"/>
      <c r="F23" s="531"/>
      <c r="G23" s="531"/>
      <c r="H23" s="531"/>
      <c r="I23" s="531"/>
      <c r="J23" s="531"/>
      <c r="K23" s="531"/>
      <c r="L23" s="531"/>
      <c r="M23" s="531"/>
      <c r="N23" s="531"/>
      <c r="O23" s="532"/>
    </row>
    <row r="24" spans="1:15" ht="31.5" customHeight="1">
      <c r="A24" s="530" t="s">
        <v>846</v>
      </c>
      <c r="B24" s="531"/>
      <c r="C24" s="531"/>
      <c r="D24" s="531"/>
      <c r="E24" s="531"/>
      <c r="F24" s="531"/>
      <c r="G24" s="531"/>
      <c r="H24" s="531"/>
      <c r="I24" s="531"/>
      <c r="J24" s="531"/>
      <c r="K24" s="531"/>
      <c r="L24" s="531"/>
      <c r="M24" s="531"/>
      <c r="N24" s="531"/>
      <c r="O24" s="532"/>
    </row>
    <row r="25" spans="1:15" ht="75.75" customHeight="1">
      <c r="A25" s="530" t="s">
        <v>849</v>
      </c>
      <c r="B25" s="531"/>
      <c r="C25" s="531"/>
      <c r="D25" s="531"/>
      <c r="E25" s="531"/>
      <c r="F25" s="531"/>
      <c r="G25" s="531"/>
      <c r="H25" s="531"/>
      <c r="I25" s="531"/>
      <c r="J25" s="531"/>
      <c r="K25" s="531"/>
      <c r="L25" s="531"/>
      <c r="M25" s="531"/>
      <c r="N25" s="531"/>
      <c r="O25" s="532"/>
    </row>
    <row r="26" spans="1:15" ht="64.5" customHeight="1">
      <c r="A26" s="533" t="s">
        <v>847</v>
      </c>
      <c r="B26" s="534"/>
      <c r="C26" s="534"/>
      <c r="D26" s="534"/>
      <c r="E26" s="534"/>
      <c r="F26" s="534"/>
      <c r="G26" s="534"/>
      <c r="H26" s="534"/>
      <c r="I26" s="534"/>
      <c r="J26" s="534"/>
      <c r="K26" s="534"/>
      <c r="L26" s="534"/>
      <c r="M26" s="534"/>
      <c r="N26" s="534"/>
      <c r="O26" s="535"/>
    </row>
  </sheetData>
  <mergeCells count="33">
    <mergeCell ref="J5:L5"/>
    <mergeCell ref="M5:O5"/>
    <mergeCell ref="A8:O8"/>
    <mergeCell ref="A15:O15"/>
    <mergeCell ref="A16:O16"/>
    <mergeCell ref="A17:O17"/>
    <mergeCell ref="A9:O9"/>
    <mergeCell ref="A1:O1"/>
    <mergeCell ref="A3:O3"/>
    <mergeCell ref="A4:O4"/>
    <mergeCell ref="A5:A6"/>
    <mergeCell ref="B5:B6"/>
    <mergeCell ref="C5:C6"/>
    <mergeCell ref="D5:D6"/>
    <mergeCell ref="E5:E6"/>
    <mergeCell ref="F5:F6"/>
    <mergeCell ref="G5:G6"/>
    <mergeCell ref="H5:H6"/>
    <mergeCell ref="I5:I6"/>
    <mergeCell ref="A10:O10"/>
    <mergeCell ref="A11:O11"/>
    <mergeCell ref="A12:O12"/>
    <mergeCell ref="A13:O13"/>
    <mergeCell ref="A14:O14"/>
    <mergeCell ref="A25:O25"/>
    <mergeCell ref="A24:O24"/>
    <mergeCell ref="A26:O26"/>
    <mergeCell ref="A18:O18"/>
    <mergeCell ref="A19:O19"/>
    <mergeCell ref="A20:O20"/>
    <mergeCell ref="A21:O21"/>
    <mergeCell ref="A22:O22"/>
    <mergeCell ref="A23:O23"/>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7:G7 J7:L7" numberStoredAsText="1"/>
  </ignoredErrors>
  <legacyDrawingHF r:id="rId2"/>
</worksheet>
</file>

<file path=xl/worksheets/sheet38.xml><?xml version="1.0" encoding="utf-8"?>
<worksheet xmlns="http://schemas.openxmlformats.org/spreadsheetml/2006/main" xmlns:r="http://schemas.openxmlformats.org/officeDocument/2006/relationships">
  <dimension ref="A1:P32"/>
  <sheetViews>
    <sheetView showGridLines="0" zoomScale="90" zoomScaleNormal="90" workbookViewId="0">
      <selection activeCell="J7" sqref="J7"/>
    </sheetView>
  </sheetViews>
  <sheetFormatPr baseColWidth="10" defaultRowHeight="13.5"/>
  <cols>
    <col min="1" max="7" width="5" style="1" customWidth="1"/>
    <col min="8" max="8" width="49.5703125" style="1" customWidth="1"/>
    <col min="9" max="9" width="10.7109375" style="1" customWidth="1"/>
    <col min="10" max="12" width="12.7109375" style="1" customWidth="1"/>
    <col min="13" max="14" width="15.85546875" style="1" customWidth="1"/>
    <col min="15" max="15" width="16.42578125" style="1" customWidth="1"/>
    <col min="16" max="16384" width="11.42578125" style="1"/>
  </cols>
  <sheetData>
    <row r="1" spans="1:15" ht="34.9" customHeight="1">
      <c r="A1" s="426" t="s">
        <v>143</v>
      </c>
      <c r="B1" s="427"/>
      <c r="C1" s="427"/>
      <c r="D1" s="427"/>
      <c r="E1" s="427"/>
      <c r="F1" s="427"/>
      <c r="G1" s="427"/>
      <c r="H1" s="427"/>
      <c r="I1" s="427"/>
      <c r="J1" s="427"/>
      <c r="K1" s="427"/>
      <c r="L1" s="427"/>
      <c r="M1" s="427"/>
      <c r="N1" s="427"/>
      <c r="O1" s="428"/>
    </row>
    <row r="2" spans="1:15" ht="7.9" customHeight="1">
      <c r="A2" s="155"/>
      <c r="B2" s="155"/>
      <c r="C2" s="155"/>
      <c r="D2" s="155"/>
      <c r="E2" s="155"/>
      <c r="F2" s="155"/>
      <c r="G2" s="155"/>
      <c r="H2" s="155"/>
      <c r="I2" s="155"/>
      <c r="J2" s="155"/>
      <c r="K2" s="155"/>
      <c r="L2" s="155"/>
      <c r="M2" s="155"/>
      <c r="N2" s="155"/>
      <c r="O2" s="155"/>
    </row>
    <row r="3" spans="1:15" ht="19.149999999999999" customHeight="1">
      <c r="A3" s="505" t="s">
        <v>165</v>
      </c>
      <c r="B3" s="506"/>
      <c r="C3" s="506"/>
      <c r="D3" s="506"/>
      <c r="E3" s="506"/>
      <c r="F3" s="506"/>
      <c r="G3" s="506"/>
      <c r="H3" s="506"/>
      <c r="I3" s="506"/>
      <c r="J3" s="506"/>
      <c r="K3" s="506"/>
      <c r="L3" s="506"/>
      <c r="M3" s="506"/>
      <c r="N3" s="506"/>
      <c r="O3" s="507"/>
    </row>
    <row r="4" spans="1:15" ht="19.149999999999999" customHeight="1">
      <c r="A4" s="505" t="s">
        <v>166</v>
      </c>
      <c r="B4" s="506"/>
      <c r="C4" s="506"/>
      <c r="D4" s="506"/>
      <c r="E4" s="506"/>
      <c r="F4" s="506"/>
      <c r="G4" s="506"/>
      <c r="H4" s="506"/>
      <c r="I4" s="506"/>
      <c r="J4" s="506"/>
      <c r="K4" s="506"/>
      <c r="L4" s="506"/>
      <c r="M4" s="506"/>
      <c r="N4" s="506"/>
      <c r="O4" s="507"/>
    </row>
    <row r="5" spans="1:15" ht="19.899999999999999" customHeight="1">
      <c r="A5" s="424" t="s">
        <v>90</v>
      </c>
      <c r="B5" s="424" t="s">
        <v>144</v>
      </c>
      <c r="C5" s="424" t="s">
        <v>41</v>
      </c>
      <c r="D5" s="424" t="s">
        <v>38</v>
      </c>
      <c r="E5" s="424" t="s">
        <v>39</v>
      </c>
      <c r="F5" s="424" t="s">
        <v>10</v>
      </c>
      <c r="G5" s="424" t="s">
        <v>80</v>
      </c>
      <c r="H5" s="508" t="s">
        <v>11</v>
      </c>
      <c r="I5" s="424" t="s">
        <v>145</v>
      </c>
      <c r="J5" s="443" t="s">
        <v>146</v>
      </c>
      <c r="K5" s="444"/>
      <c r="L5" s="521"/>
      <c r="M5" s="443" t="s">
        <v>147</v>
      </c>
      <c r="N5" s="444"/>
      <c r="O5" s="521"/>
    </row>
    <row r="6" spans="1:15" ht="19.899999999999999" customHeight="1">
      <c r="A6" s="425"/>
      <c r="B6" s="425"/>
      <c r="C6" s="425"/>
      <c r="D6" s="425"/>
      <c r="E6" s="425"/>
      <c r="F6" s="425"/>
      <c r="G6" s="425"/>
      <c r="H6" s="509"/>
      <c r="I6" s="425"/>
      <c r="J6" s="192" t="s">
        <v>148</v>
      </c>
      <c r="K6" s="192" t="s">
        <v>160</v>
      </c>
      <c r="L6" s="192" t="s">
        <v>149</v>
      </c>
      <c r="M6" s="192" t="s">
        <v>98</v>
      </c>
      <c r="N6" s="192" t="s">
        <v>24</v>
      </c>
      <c r="O6" s="192" t="s">
        <v>19</v>
      </c>
    </row>
    <row r="7" spans="1:15" s="134" customFormat="1" ht="37.5" customHeight="1">
      <c r="A7" s="381" t="s">
        <v>721</v>
      </c>
      <c r="B7" s="381" t="s">
        <v>723</v>
      </c>
      <c r="C7" s="381" t="s">
        <v>722</v>
      </c>
      <c r="D7" s="381" t="s">
        <v>723</v>
      </c>
      <c r="E7" s="381" t="s">
        <v>722</v>
      </c>
      <c r="F7" s="381" t="s">
        <v>850</v>
      </c>
      <c r="G7" s="381"/>
      <c r="H7" s="382" t="s">
        <v>678</v>
      </c>
      <c r="I7" s="381" t="s">
        <v>633</v>
      </c>
      <c r="J7" s="381" t="s">
        <v>722</v>
      </c>
      <c r="K7" s="381" t="s">
        <v>722</v>
      </c>
      <c r="L7" s="383">
        <v>2</v>
      </c>
      <c r="M7" s="384">
        <v>72765544</v>
      </c>
      <c r="N7" s="384">
        <v>63744289.859999999</v>
      </c>
      <c r="O7" s="384">
        <v>61122234.210000001</v>
      </c>
    </row>
    <row r="8" spans="1:15" ht="26.25" customHeight="1">
      <c r="A8" s="548" t="s">
        <v>851</v>
      </c>
      <c r="B8" s="549"/>
      <c r="C8" s="549"/>
      <c r="D8" s="549"/>
      <c r="E8" s="549"/>
      <c r="F8" s="549"/>
      <c r="G8" s="549"/>
      <c r="H8" s="549"/>
      <c r="I8" s="549"/>
      <c r="J8" s="549"/>
      <c r="K8" s="549"/>
      <c r="L8" s="549"/>
      <c r="M8" s="549"/>
      <c r="N8" s="549"/>
      <c r="O8" s="550"/>
    </row>
    <row r="9" spans="1:15" ht="34.5" customHeight="1">
      <c r="A9" s="548" t="s">
        <v>150</v>
      </c>
      <c r="B9" s="549"/>
      <c r="C9" s="549"/>
      <c r="D9" s="549"/>
      <c r="E9" s="549"/>
      <c r="F9" s="549"/>
      <c r="G9" s="549"/>
      <c r="H9" s="549"/>
      <c r="I9" s="549"/>
      <c r="J9" s="549"/>
      <c r="K9" s="549"/>
      <c r="L9" s="549"/>
      <c r="M9" s="549"/>
      <c r="N9" s="549"/>
      <c r="O9" s="550"/>
    </row>
    <row r="10" spans="1:15" ht="56.25" customHeight="1">
      <c r="A10" s="542" t="s">
        <v>852</v>
      </c>
      <c r="B10" s="543"/>
      <c r="C10" s="543"/>
      <c r="D10" s="543"/>
      <c r="E10" s="543"/>
      <c r="F10" s="543"/>
      <c r="G10" s="543"/>
      <c r="H10" s="543"/>
      <c r="I10" s="543"/>
      <c r="J10" s="543"/>
      <c r="K10" s="543"/>
      <c r="L10" s="543"/>
      <c r="M10" s="543"/>
      <c r="N10" s="543"/>
      <c r="O10" s="544"/>
    </row>
    <row r="11" spans="1:15" ht="34.5" customHeight="1">
      <c r="A11" s="548" t="s">
        <v>151</v>
      </c>
      <c r="B11" s="549"/>
      <c r="C11" s="549"/>
      <c r="D11" s="549"/>
      <c r="E11" s="549"/>
      <c r="F11" s="549"/>
      <c r="G11" s="549"/>
      <c r="H11" s="549"/>
      <c r="I11" s="549"/>
      <c r="J11" s="549"/>
      <c r="K11" s="549"/>
      <c r="L11" s="549"/>
      <c r="M11" s="549"/>
      <c r="N11" s="549"/>
      <c r="O11" s="550"/>
    </row>
    <row r="12" spans="1:15" ht="42.75" customHeight="1">
      <c r="A12" s="542" t="s">
        <v>853</v>
      </c>
      <c r="B12" s="543"/>
      <c r="C12" s="543"/>
      <c r="D12" s="543"/>
      <c r="E12" s="543"/>
      <c r="F12" s="543"/>
      <c r="G12" s="543"/>
      <c r="H12" s="543"/>
      <c r="I12" s="543"/>
      <c r="J12" s="543"/>
      <c r="K12" s="543"/>
      <c r="L12" s="543"/>
      <c r="M12" s="543"/>
      <c r="N12" s="543"/>
      <c r="O12" s="544"/>
    </row>
    <row r="13" spans="1:15" ht="24" customHeight="1">
      <c r="A13" s="381" t="s">
        <v>723</v>
      </c>
      <c r="B13" s="381" t="s">
        <v>722</v>
      </c>
      <c r="C13" s="381" t="s">
        <v>722</v>
      </c>
      <c r="D13" s="381" t="s">
        <v>721</v>
      </c>
      <c r="E13" s="381" t="s">
        <v>802</v>
      </c>
      <c r="F13" s="381" t="s">
        <v>854</v>
      </c>
      <c r="G13" s="381"/>
      <c r="H13" s="382" t="s">
        <v>709</v>
      </c>
      <c r="I13" s="381" t="s">
        <v>665</v>
      </c>
      <c r="J13" s="381" t="s">
        <v>855</v>
      </c>
      <c r="K13" s="381" t="s">
        <v>855</v>
      </c>
      <c r="L13" s="383">
        <v>6125787</v>
      </c>
      <c r="M13" s="384">
        <v>9036870</v>
      </c>
      <c r="N13" s="384">
        <v>7952316.7800000003</v>
      </c>
      <c r="O13" s="384">
        <v>5513177.29</v>
      </c>
    </row>
    <row r="14" spans="1:15">
      <c r="A14" s="545"/>
      <c r="B14" s="546"/>
      <c r="C14" s="546"/>
      <c r="D14" s="546"/>
      <c r="E14" s="546"/>
      <c r="F14" s="546"/>
      <c r="G14" s="546"/>
      <c r="H14" s="546"/>
      <c r="I14" s="546"/>
      <c r="J14" s="546"/>
      <c r="K14" s="546"/>
      <c r="L14" s="546"/>
      <c r="M14" s="546"/>
      <c r="N14" s="546"/>
      <c r="O14" s="547"/>
    </row>
    <row r="15" spans="1:15" ht="25.5" customHeight="1">
      <c r="A15" s="548" t="s">
        <v>856</v>
      </c>
      <c r="B15" s="549"/>
      <c r="C15" s="549"/>
      <c r="D15" s="549"/>
      <c r="E15" s="549"/>
      <c r="F15" s="549"/>
      <c r="G15" s="549"/>
      <c r="H15" s="549"/>
      <c r="I15" s="549"/>
      <c r="J15" s="549"/>
      <c r="K15" s="549"/>
      <c r="L15" s="549"/>
      <c r="M15" s="549"/>
      <c r="N15" s="549"/>
      <c r="O15" s="550"/>
    </row>
    <row r="16" spans="1:15" ht="35.25" customHeight="1">
      <c r="A16" s="548" t="s">
        <v>150</v>
      </c>
      <c r="B16" s="549"/>
      <c r="C16" s="549"/>
      <c r="D16" s="549"/>
      <c r="E16" s="549"/>
      <c r="F16" s="549"/>
      <c r="G16" s="549"/>
      <c r="H16" s="549"/>
      <c r="I16" s="549"/>
      <c r="J16" s="549"/>
      <c r="K16" s="549"/>
      <c r="L16" s="549"/>
      <c r="M16" s="549"/>
      <c r="N16" s="549"/>
      <c r="O16" s="550"/>
    </row>
    <row r="17" spans="1:16" ht="114.75" customHeight="1">
      <c r="A17" s="551" t="s">
        <v>863</v>
      </c>
      <c r="B17" s="552"/>
      <c r="C17" s="552"/>
      <c r="D17" s="552"/>
      <c r="E17" s="552"/>
      <c r="F17" s="552"/>
      <c r="G17" s="552"/>
      <c r="H17" s="552"/>
      <c r="I17" s="552"/>
      <c r="J17" s="552"/>
      <c r="K17" s="552"/>
      <c r="L17" s="552"/>
      <c r="M17" s="552"/>
      <c r="N17" s="552"/>
      <c r="O17" s="553"/>
    </row>
    <row r="18" spans="1:16" ht="34.5" customHeight="1">
      <c r="A18" s="548" t="s">
        <v>151</v>
      </c>
      <c r="B18" s="549"/>
      <c r="C18" s="549"/>
      <c r="D18" s="549"/>
      <c r="E18" s="549"/>
      <c r="F18" s="549"/>
      <c r="G18" s="549"/>
      <c r="H18" s="549"/>
      <c r="I18" s="549"/>
      <c r="J18" s="549"/>
      <c r="K18" s="549"/>
      <c r="L18" s="549"/>
      <c r="M18" s="549"/>
      <c r="N18" s="549"/>
      <c r="O18" s="550"/>
    </row>
    <row r="19" spans="1:16" s="134" customFormat="1" ht="72.75" customHeight="1">
      <c r="A19" s="542" t="s">
        <v>857</v>
      </c>
      <c r="B19" s="543"/>
      <c r="C19" s="543"/>
      <c r="D19" s="543"/>
      <c r="E19" s="543"/>
      <c r="F19" s="543"/>
      <c r="G19" s="543"/>
      <c r="H19" s="543"/>
      <c r="I19" s="543"/>
      <c r="J19" s="543"/>
      <c r="K19" s="543"/>
      <c r="L19" s="543"/>
      <c r="M19" s="543"/>
      <c r="N19" s="543"/>
      <c r="O19" s="544"/>
    </row>
    <row r="20" spans="1:16" ht="26.25" customHeight="1">
      <c r="A20" s="381" t="s">
        <v>723</v>
      </c>
      <c r="B20" s="381" t="s">
        <v>722</v>
      </c>
      <c r="C20" s="381" t="s">
        <v>722</v>
      </c>
      <c r="D20" s="381" t="s">
        <v>721</v>
      </c>
      <c r="E20" s="381" t="s">
        <v>802</v>
      </c>
      <c r="F20" s="381" t="s">
        <v>858</v>
      </c>
      <c r="G20" s="381"/>
      <c r="H20" s="382" t="s">
        <v>710</v>
      </c>
      <c r="I20" s="381" t="s">
        <v>711</v>
      </c>
      <c r="J20" s="381" t="s">
        <v>859</v>
      </c>
      <c r="K20" s="383">
        <v>4480</v>
      </c>
      <c r="L20" s="383">
        <v>11738</v>
      </c>
      <c r="M20" s="384">
        <v>500712</v>
      </c>
      <c r="N20" s="384">
        <v>4593562</v>
      </c>
      <c r="O20" s="384">
        <v>4075199.75</v>
      </c>
    </row>
    <row r="21" spans="1:16">
      <c r="A21" s="545"/>
      <c r="B21" s="546"/>
      <c r="C21" s="546"/>
      <c r="D21" s="546"/>
      <c r="E21" s="546"/>
      <c r="F21" s="546"/>
      <c r="G21" s="546"/>
      <c r="H21" s="546"/>
      <c r="I21" s="546"/>
      <c r="J21" s="546"/>
      <c r="K21" s="546"/>
      <c r="L21" s="546"/>
      <c r="M21" s="546"/>
      <c r="N21" s="546"/>
      <c r="O21" s="547"/>
    </row>
    <row r="22" spans="1:16" ht="42" customHeight="1">
      <c r="A22" s="548" t="s">
        <v>860</v>
      </c>
      <c r="B22" s="549"/>
      <c r="C22" s="549"/>
      <c r="D22" s="549"/>
      <c r="E22" s="549"/>
      <c r="F22" s="549"/>
      <c r="G22" s="549"/>
      <c r="H22" s="549"/>
      <c r="I22" s="549"/>
      <c r="J22" s="549"/>
      <c r="K22" s="549"/>
      <c r="L22" s="549"/>
      <c r="M22" s="549"/>
      <c r="N22" s="549"/>
      <c r="O22" s="550"/>
    </row>
    <row r="23" spans="1:16" ht="65.25" customHeight="1">
      <c r="A23" s="542" t="s">
        <v>861</v>
      </c>
      <c r="B23" s="543"/>
      <c r="C23" s="543"/>
      <c r="D23" s="543"/>
      <c r="E23" s="543"/>
      <c r="F23" s="543"/>
      <c r="G23" s="543"/>
      <c r="H23" s="543"/>
      <c r="I23" s="543"/>
      <c r="J23" s="543"/>
      <c r="K23" s="543"/>
      <c r="L23" s="543"/>
      <c r="M23" s="543"/>
      <c r="N23" s="543"/>
      <c r="O23" s="544"/>
    </row>
    <row r="24" spans="1:16" ht="11.25" customHeight="1">
      <c r="A24" s="548" t="s">
        <v>150</v>
      </c>
      <c r="B24" s="549"/>
      <c r="C24" s="549"/>
      <c r="D24" s="549"/>
      <c r="E24" s="549"/>
      <c r="F24" s="549"/>
      <c r="G24" s="549"/>
      <c r="H24" s="549"/>
      <c r="I24" s="549"/>
      <c r="J24" s="549"/>
      <c r="K24" s="549"/>
      <c r="L24" s="549"/>
      <c r="M24" s="549"/>
      <c r="N24" s="549"/>
      <c r="O24" s="550"/>
    </row>
    <row r="25" spans="1:16" ht="28.5" customHeight="1">
      <c r="A25" s="385" t="s">
        <v>862</v>
      </c>
      <c r="B25" s="386"/>
      <c r="C25" s="386"/>
      <c r="D25" s="386"/>
      <c r="E25" s="386"/>
      <c r="F25" s="386"/>
      <c r="G25" s="386"/>
      <c r="H25" s="386"/>
      <c r="I25" s="386"/>
      <c r="J25" s="386"/>
      <c r="K25" s="386"/>
      <c r="L25" s="386"/>
      <c r="M25" s="386"/>
      <c r="N25" s="386"/>
      <c r="O25" s="387"/>
    </row>
    <row r="26" spans="1:16" ht="42" customHeight="1">
      <c r="A26" s="548" t="s">
        <v>151</v>
      </c>
      <c r="B26" s="549"/>
      <c r="C26" s="549"/>
      <c r="D26" s="549"/>
      <c r="E26" s="549"/>
      <c r="F26" s="549"/>
      <c r="G26" s="549"/>
      <c r="H26" s="549"/>
      <c r="I26" s="549"/>
      <c r="J26" s="549"/>
      <c r="K26" s="549"/>
      <c r="L26" s="549"/>
      <c r="M26" s="549"/>
      <c r="N26" s="549"/>
      <c r="O26" s="550"/>
    </row>
    <row r="27" spans="1:16" ht="76.5" customHeight="1">
      <c r="A27" s="542" t="s">
        <v>864</v>
      </c>
      <c r="B27" s="543"/>
      <c r="C27" s="543"/>
      <c r="D27" s="543"/>
      <c r="E27" s="543"/>
      <c r="F27" s="543"/>
      <c r="G27" s="543"/>
      <c r="H27" s="543"/>
      <c r="I27" s="543"/>
      <c r="J27" s="543"/>
      <c r="K27" s="543"/>
      <c r="L27" s="543"/>
      <c r="M27" s="543"/>
      <c r="N27" s="543"/>
      <c r="O27" s="544"/>
    </row>
    <row r="28" spans="1:16">
      <c r="A28" s="522"/>
      <c r="B28" s="523"/>
      <c r="C28" s="523"/>
      <c r="D28" s="523"/>
      <c r="E28" s="523"/>
      <c r="F28" s="523"/>
      <c r="G28" s="523"/>
      <c r="H28" s="523"/>
      <c r="I28" s="523"/>
      <c r="J28" s="523"/>
      <c r="K28" s="523"/>
      <c r="L28" s="523"/>
      <c r="M28" s="523"/>
      <c r="N28" s="523"/>
      <c r="O28" s="524"/>
    </row>
    <row r="29" spans="1:16" ht="12.75" customHeight="1">
      <c r="A29" s="142"/>
      <c r="B29" s="142"/>
      <c r="C29" s="142"/>
      <c r="D29" s="142"/>
      <c r="E29" s="139"/>
      <c r="F29" s="139"/>
      <c r="G29" s="139"/>
      <c r="H29" s="139"/>
      <c r="I29" s="139"/>
      <c r="J29" s="139"/>
      <c r="K29" s="139"/>
      <c r="L29" s="139"/>
      <c r="M29" s="139"/>
      <c r="N29" s="139"/>
      <c r="O29" s="139"/>
    </row>
    <row r="30" spans="1:16" ht="13.5" customHeight="1">
      <c r="A30" s="143"/>
      <c r="B30" s="143"/>
      <c r="C30" s="143"/>
      <c r="D30" s="144"/>
      <c r="E30" s="145"/>
      <c r="F30" s="81"/>
      <c r="G30" s="81"/>
      <c r="H30" s="81"/>
      <c r="I30" s="146"/>
      <c r="J30" s="146"/>
      <c r="K30" s="146"/>
      <c r="L30" s="146"/>
      <c r="M30" s="146"/>
      <c r="N30" s="146"/>
      <c r="O30" s="146"/>
      <c r="P30" s="147"/>
    </row>
    <row r="31" spans="1:16" s="17" customFormat="1" ht="14.25" customHeight="1">
      <c r="A31" s="148"/>
      <c r="B31" s="148"/>
      <c r="C31" s="148"/>
      <c r="D31" s="3"/>
      <c r="E31" s="149"/>
      <c r="F31" s="150"/>
      <c r="G31" s="150"/>
      <c r="H31" s="150"/>
      <c r="I31" s="510"/>
      <c r="J31" s="510"/>
      <c r="K31" s="510"/>
      <c r="L31" s="510"/>
      <c r="M31" s="152"/>
      <c r="N31" s="151"/>
      <c r="O31" s="151"/>
      <c r="P31" s="153"/>
    </row>
    <row r="32" spans="1:16" s="17" customFormat="1">
      <c r="A32" s="511"/>
      <c r="B32" s="511"/>
      <c r="C32" s="511"/>
      <c r="D32" s="511"/>
      <c r="E32" s="511"/>
      <c r="F32" s="511"/>
      <c r="G32" s="511"/>
      <c r="H32" s="511"/>
      <c r="I32" s="511"/>
      <c r="J32" s="511"/>
      <c r="K32" s="511"/>
      <c r="L32" s="511"/>
      <c r="M32" s="154"/>
    </row>
  </sheetData>
  <mergeCells count="35">
    <mergeCell ref="A1:O1"/>
    <mergeCell ref="A3:O3"/>
    <mergeCell ref="A4:O4"/>
    <mergeCell ref="A5:A6"/>
    <mergeCell ref="B5:B6"/>
    <mergeCell ref="C5:C6"/>
    <mergeCell ref="D5:D6"/>
    <mergeCell ref="E5:E6"/>
    <mergeCell ref="F5:F6"/>
    <mergeCell ref="G5:G6"/>
    <mergeCell ref="A24:O24"/>
    <mergeCell ref="A26:O26"/>
    <mergeCell ref="A27:O27"/>
    <mergeCell ref="H5:H6"/>
    <mergeCell ref="I5:I6"/>
    <mergeCell ref="J5:L5"/>
    <mergeCell ref="M5:O5"/>
    <mergeCell ref="A8:O8"/>
    <mergeCell ref="A9:O9"/>
    <mergeCell ref="A32:H32"/>
    <mergeCell ref="I32:L32"/>
    <mergeCell ref="A10:O10"/>
    <mergeCell ref="A12:O12"/>
    <mergeCell ref="A14:O14"/>
    <mergeCell ref="A16:O16"/>
    <mergeCell ref="A17:O17"/>
    <mergeCell ref="A18:O18"/>
    <mergeCell ref="A19:O19"/>
    <mergeCell ref="A22:O22"/>
    <mergeCell ref="A28:O28"/>
    <mergeCell ref="I31:L31"/>
    <mergeCell ref="A11:O11"/>
    <mergeCell ref="A15:O15"/>
    <mergeCell ref="A21:O21"/>
    <mergeCell ref="A23:O23"/>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8:O12 A7:K7 A14:O16 A13:K13 A20:J20 A18:O19" numberStoredAsText="1"/>
  </ignoredErrors>
  <legacyDrawingHF r:id="rId2"/>
</worksheet>
</file>

<file path=xl/worksheets/sheet39.xml><?xml version="1.0" encoding="utf-8"?>
<worksheet xmlns="http://schemas.openxmlformats.org/spreadsheetml/2006/main" xmlns:r="http://schemas.openxmlformats.org/officeDocument/2006/relationships">
  <dimension ref="A1:P39"/>
  <sheetViews>
    <sheetView showGridLines="0" zoomScale="90" zoomScaleNormal="90" workbookViewId="0">
      <selection activeCell="J27" sqref="J27"/>
    </sheetView>
  </sheetViews>
  <sheetFormatPr baseColWidth="10" defaultRowHeight="13.5"/>
  <cols>
    <col min="1" max="7" width="5" style="1" customWidth="1"/>
    <col min="8" max="8" width="43.85546875" style="1" customWidth="1"/>
    <col min="9" max="9" width="10.7109375" style="1" customWidth="1"/>
    <col min="10" max="12" width="12.7109375" style="1" customWidth="1"/>
    <col min="13" max="13" width="15.5703125" style="1" customWidth="1"/>
    <col min="14" max="14" width="17.28515625" style="1" customWidth="1"/>
    <col min="15" max="15" width="16.28515625" style="1" customWidth="1"/>
    <col min="16" max="16384" width="11.42578125" style="1"/>
  </cols>
  <sheetData>
    <row r="1" spans="1:15" ht="34.9" customHeight="1">
      <c r="A1" s="426" t="s">
        <v>143</v>
      </c>
      <c r="B1" s="427"/>
      <c r="C1" s="427"/>
      <c r="D1" s="427"/>
      <c r="E1" s="427"/>
      <c r="F1" s="427"/>
      <c r="G1" s="427"/>
      <c r="H1" s="427"/>
      <c r="I1" s="427"/>
      <c r="J1" s="427"/>
      <c r="K1" s="427"/>
      <c r="L1" s="427"/>
      <c r="M1" s="427"/>
      <c r="N1" s="427"/>
      <c r="O1" s="428"/>
    </row>
    <row r="2" spans="1:15" ht="7.9" customHeight="1">
      <c r="A2" s="155"/>
      <c r="B2" s="155"/>
      <c r="C2" s="155"/>
      <c r="D2" s="155"/>
      <c r="E2" s="155"/>
      <c r="F2" s="155"/>
      <c r="G2" s="155"/>
      <c r="H2" s="155"/>
      <c r="I2" s="155"/>
      <c r="J2" s="155"/>
      <c r="K2" s="155"/>
      <c r="L2" s="155"/>
      <c r="M2" s="155"/>
      <c r="N2" s="155"/>
      <c r="O2" s="155"/>
    </row>
    <row r="3" spans="1:15" ht="19.149999999999999" customHeight="1">
      <c r="A3" s="505" t="s">
        <v>165</v>
      </c>
      <c r="B3" s="506"/>
      <c r="C3" s="506"/>
      <c r="D3" s="506"/>
      <c r="E3" s="506"/>
      <c r="F3" s="506"/>
      <c r="G3" s="506"/>
      <c r="H3" s="506"/>
      <c r="I3" s="506"/>
      <c r="J3" s="506"/>
      <c r="K3" s="506"/>
      <c r="L3" s="506"/>
      <c r="M3" s="506"/>
      <c r="N3" s="506"/>
      <c r="O3" s="507"/>
    </row>
    <row r="4" spans="1:15" ht="19.149999999999999" customHeight="1">
      <c r="A4" s="505" t="s">
        <v>166</v>
      </c>
      <c r="B4" s="506"/>
      <c r="C4" s="506"/>
      <c r="D4" s="506"/>
      <c r="E4" s="506"/>
      <c r="F4" s="506"/>
      <c r="G4" s="506"/>
      <c r="H4" s="506"/>
      <c r="I4" s="506"/>
      <c r="J4" s="506"/>
      <c r="K4" s="506"/>
      <c r="L4" s="506"/>
      <c r="M4" s="506"/>
      <c r="N4" s="506"/>
      <c r="O4" s="507"/>
    </row>
    <row r="5" spans="1:15" ht="19.899999999999999" customHeight="1">
      <c r="A5" s="424" t="s">
        <v>90</v>
      </c>
      <c r="B5" s="424" t="s">
        <v>144</v>
      </c>
      <c r="C5" s="424" t="s">
        <v>41</v>
      </c>
      <c r="D5" s="424" t="s">
        <v>38</v>
      </c>
      <c r="E5" s="424" t="s">
        <v>39</v>
      </c>
      <c r="F5" s="424" t="s">
        <v>10</v>
      </c>
      <c r="G5" s="424" t="s">
        <v>80</v>
      </c>
      <c r="H5" s="508" t="s">
        <v>11</v>
      </c>
      <c r="I5" s="424" t="s">
        <v>145</v>
      </c>
      <c r="J5" s="443" t="s">
        <v>146</v>
      </c>
      <c r="K5" s="444"/>
      <c r="L5" s="521"/>
      <c r="M5" s="443" t="s">
        <v>147</v>
      </c>
      <c r="N5" s="444"/>
      <c r="O5" s="521"/>
    </row>
    <row r="6" spans="1:15" ht="19.899999999999999" customHeight="1">
      <c r="A6" s="425"/>
      <c r="B6" s="425"/>
      <c r="C6" s="425"/>
      <c r="D6" s="425"/>
      <c r="E6" s="425"/>
      <c r="F6" s="425"/>
      <c r="G6" s="425"/>
      <c r="H6" s="509"/>
      <c r="I6" s="425"/>
      <c r="J6" s="192" t="s">
        <v>148</v>
      </c>
      <c r="K6" s="192" t="s">
        <v>160</v>
      </c>
      <c r="L6" s="192" t="s">
        <v>149</v>
      </c>
      <c r="M6" s="192" t="s">
        <v>98</v>
      </c>
      <c r="N6" s="192" t="s">
        <v>24</v>
      </c>
      <c r="O6" s="192" t="s">
        <v>19</v>
      </c>
    </row>
    <row r="7" spans="1:15" s="134" customFormat="1" ht="48.75" customHeight="1">
      <c r="A7" s="347" t="s">
        <v>723</v>
      </c>
      <c r="B7" s="347" t="s">
        <v>802</v>
      </c>
      <c r="C7" s="347" t="s">
        <v>722</v>
      </c>
      <c r="D7" s="347" t="s">
        <v>721</v>
      </c>
      <c r="E7" s="347" t="s">
        <v>812</v>
      </c>
      <c r="F7" s="347" t="s">
        <v>865</v>
      </c>
      <c r="G7" s="347"/>
      <c r="H7" s="343" t="s">
        <v>644</v>
      </c>
      <c r="I7" s="347" t="s">
        <v>866</v>
      </c>
      <c r="J7" s="347" t="s">
        <v>867</v>
      </c>
      <c r="K7" s="347" t="s">
        <v>763</v>
      </c>
      <c r="L7" s="365">
        <v>34</v>
      </c>
      <c r="M7" s="366">
        <v>3817993</v>
      </c>
      <c r="N7" s="366">
        <v>56668670.030000001</v>
      </c>
      <c r="O7" s="366">
        <v>35956204.019999996</v>
      </c>
    </row>
    <row r="8" spans="1:15">
      <c r="A8" s="518"/>
      <c r="B8" s="519"/>
      <c r="C8" s="519"/>
      <c r="D8" s="519"/>
      <c r="E8" s="519"/>
      <c r="F8" s="519"/>
      <c r="G8" s="519"/>
      <c r="H8" s="519"/>
      <c r="I8" s="519"/>
      <c r="J8" s="519"/>
      <c r="K8" s="519"/>
      <c r="L8" s="519"/>
      <c r="M8" s="519"/>
      <c r="N8" s="519"/>
      <c r="O8" s="520"/>
    </row>
    <row r="9" spans="1:15" ht="24" customHeight="1">
      <c r="A9" s="515" t="s">
        <v>851</v>
      </c>
      <c r="B9" s="516"/>
      <c r="C9" s="516"/>
      <c r="D9" s="516"/>
      <c r="E9" s="516"/>
      <c r="F9" s="516"/>
      <c r="G9" s="516"/>
      <c r="H9" s="516"/>
      <c r="I9" s="516"/>
      <c r="J9" s="516"/>
      <c r="K9" s="516"/>
      <c r="L9" s="516"/>
      <c r="M9" s="516"/>
      <c r="N9" s="516"/>
      <c r="O9" s="517"/>
    </row>
    <row r="10" spans="1:15" ht="21" customHeight="1">
      <c r="A10" s="515" t="s">
        <v>150</v>
      </c>
      <c r="B10" s="516"/>
      <c r="C10" s="516"/>
      <c r="D10" s="516"/>
      <c r="E10" s="516"/>
      <c r="F10" s="516"/>
      <c r="G10" s="516"/>
      <c r="H10" s="516"/>
      <c r="I10" s="516"/>
      <c r="J10" s="516"/>
      <c r="K10" s="516"/>
      <c r="L10" s="516"/>
      <c r="M10" s="516"/>
      <c r="N10" s="516"/>
      <c r="O10" s="517"/>
    </row>
    <row r="11" spans="1:15" ht="36" customHeight="1">
      <c r="A11" s="536" t="s">
        <v>868</v>
      </c>
      <c r="B11" s="537"/>
      <c r="C11" s="537"/>
      <c r="D11" s="537"/>
      <c r="E11" s="537"/>
      <c r="F11" s="537"/>
      <c r="G11" s="537"/>
      <c r="H11" s="537"/>
      <c r="I11" s="537"/>
      <c r="J11" s="537"/>
      <c r="K11" s="537"/>
      <c r="L11" s="537"/>
      <c r="M11" s="537"/>
      <c r="N11" s="537"/>
      <c r="O11" s="538"/>
    </row>
    <row r="12" spans="1:15">
      <c r="A12" s="536"/>
      <c r="B12" s="537"/>
      <c r="C12" s="537"/>
      <c r="D12" s="537"/>
      <c r="E12" s="537"/>
      <c r="F12" s="537"/>
      <c r="G12" s="537"/>
      <c r="H12" s="537"/>
      <c r="I12" s="537"/>
      <c r="J12" s="537"/>
      <c r="K12" s="537"/>
      <c r="L12" s="537"/>
      <c r="M12" s="537"/>
      <c r="N12" s="537"/>
      <c r="O12" s="538"/>
    </row>
    <row r="13" spans="1:15" ht="22.5" customHeight="1">
      <c r="A13" s="515" t="s">
        <v>151</v>
      </c>
      <c r="B13" s="516"/>
      <c r="C13" s="516"/>
      <c r="D13" s="516"/>
      <c r="E13" s="516"/>
      <c r="F13" s="516"/>
      <c r="G13" s="516"/>
      <c r="H13" s="516"/>
      <c r="I13" s="516"/>
      <c r="J13" s="516"/>
      <c r="K13" s="516"/>
      <c r="L13" s="516"/>
      <c r="M13" s="516"/>
      <c r="N13" s="516"/>
      <c r="O13" s="517"/>
    </row>
    <row r="14" spans="1:15" ht="23.25" customHeight="1">
      <c r="A14" s="536" t="s">
        <v>869</v>
      </c>
      <c r="B14" s="537"/>
      <c r="C14" s="537"/>
      <c r="D14" s="537"/>
      <c r="E14" s="537"/>
      <c r="F14" s="537"/>
      <c r="G14" s="537"/>
      <c r="H14" s="537"/>
      <c r="I14" s="537"/>
      <c r="J14" s="537"/>
      <c r="K14" s="537"/>
      <c r="L14" s="537"/>
      <c r="M14" s="537"/>
      <c r="N14" s="537"/>
      <c r="O14" s="538"/>
    </row>
    <row r="15" spans="1:15" ht="37.5" customHeight="1">
      <c r="A15" s="536" t="s">
        <v>870</v>
      </c>
      <c r="B15" s="537"/>
      <c r="C15" s="537"/>
      <c r="D15" s="537"/>
      <c r="E15" s="537"/>
      <c r="F15" s="537"/>
      <c r="G15" s="537"/>
      <c r="H15" s="537"/>
      <c r="I15" s="537"/>
      <c r="J15" s="537"/>
      <c r="K15" s="537"/>
      <c r="L15" s="537"/>
      <c r="M15" s="537"/>
      <c r="N15" s="537"/>
      <c r="O15" s="538"/>
    </row>
    <row r="16" spans="1:15" ht="37.5" customHeight="1">
      <c r="A16" s="536" t="s">
        <v>875</v>
      </c>
      <c r="B16" s="537"/>
      <c r="C16" s="537"/>
      <c r="D16" s="537"/>
      <c r="E16" s="537"/>
      <c r="F16" s="537"/>
      <c r="G16" s="537"/>
      <c r="H16" s="537"/>
      <c r="I16" s="537"/>
      <c r="J16" s="537"/>
      <c r="K16" s="537"/>
      <c r="L16" s="537"/>
      <c r="M16" s="537"/>
      <c r="N16" s="537"/>
      <c r="O16" s="538"/>
    </row>
    <row r="17" spans="1:15">
      <c r="A17" s="388"/>
      <c r="B17" s="389"/>
      <c r="C17" s="389"/>
      <c r="D17" s="389"/>
      <c r="E17" s="389"/>
      <c r="F17" s="389"/>
      <c r="G17" s="389"/>
      <c r="H17" s="389"/>
      <c r="I17" s="389"/>
      <c r="J17" s="389"/>
      <c r="K17" s="389"/>
      <c r="L17" s="389"/>
      <c r="M17" s="389"/>
      <c r="N17" s="389"/>
      <c r="O17" s="390"/>
    </row>
    <row r="18" spans="1:15" ht="27" customHeight="1">
      <c r="A18" s="347" t="s">
        <v>723</v>
      </c>
      <c r="B18" s="347" t="s">
        <v>722</v>
      </c>
      <c r="C18" s="347" t="s">
        <v>722</v>
      </c>
      <c r="D18" s="347" t="s">
        <v>722</v>
      </c>
      <c r="E18" s="347" t="s">
        <v>721</v>
      </c>
      <c r="F18" s="347" t="s">
        <v>788</v>
      </c>
      <c r="G18" s="347"/>
      <c r="H18" s="343" t="s">
        <v>712</v>
      </c>
      <c r="I18" s="347" t="s">
        <v>648</v>
      </c>
      <c r="J18" s="365">
        <v>6200</v>
      </c>
      <c r="K18" s="365">
        <v>6200</v>
      </c>
      <c r="L18" s="365">
        <v>70335</v>
      </c>
      <c r="M18" s="366">
        <v>5419386</v>
      </c>
      <c r="N18" s="366">
        <v>6500304.2799999993</v>
      </c>
      <c r="O18" s="366">
        <v>4753232.08</v>
      </c>
    </row>
    <row r="19" spans="1:15">
      <c r="A19" s="526"/>
      <c r="B19" s="527"/>
      <c r="C19" s="527"/>
      <c r="D19" s="527"/>
      <c r="E19" s="527"/>
      <c r="F19" s="527"/>
      <c r="G19" s="527"/>
      <c r="H19" s="527"/>
      <c r="I19" s="527"/>
      <c r="J19" s="527"/>
      <c r="K19" s="527"/>
      <c r="L19" s="527"/>
      <c r="M19" s="527"/>
      <c r="N19" s="527"/>
      <c r="O19" s="528"/>
    </row>
    <row r="20" spans="1:15" s="134" customFormat="1" ht="24.75" customHeight="1">
      <c r="A20" s="515" t="s">
        <v>871</v>
      </c>
      <c r="B20" s="516"/>
      <c r="C20" s="516"/>
      <c r="D20" s="516"/>
      <c r="E20" s="516"/>
      <c r="F20" s="516"/>
      <c r="G20" s="516"/>
      <c r="H20" s="516"/>
      <c r="I20" s="516"/>
      <c r="J20" s="516"/>
      <c r="K20" s="516"/>
      <c r="L20" s="516"/>
      <c r="M20" s="516"/>
      <c r="N20" s="516"/>
      <c r="O20" s="517"/>
    </row>
    <row r="21" spans="1:15" ht="23.25" customHeight="1">
      <c r="A21" s="515" t="s">
        <v>150</v>
      </c>
      <c r="B21" s="516"/>
      <c r="C21" s="516"/>
      <c r="D21" s="516"/>
      <c r="E21" s="516"/>
      <c r="F21" s="516"/>
      <c r="G21" s="516"/>
      <c r="H21" s="516"/>
      <c r="I21" s="516"/>
      <c r="J21" s="516"/>
      <c r="K21" s="516"/>
      <c r="L21" s="516"/>
      <c r="M21" s="516"/>
      <c r="N21" s="516"/>
      <c r="O21" s="517"/>
    </row>
    <row r="22" spans="1:15" ht="57" customHeight="1">
      <c r="A22" s="536" t="s">
        <v>872</v>
      </c>
      <c r="B22" s="537"/>
      <c r="C22" s="537"/>
      <c r="D22" s="537"/>
      <c r="E22" s="537"/>
      <c r="F22" s="537"/>
      <c r="G22" s="537"/>
      <c r="H22" s="537"/>
      <c r="I22" s="537"/>
      <c r="J22" s="537"/>
      <c r="K22" s="537"/>
      <c r="L22" s="537"/>
      <c r="M22" s="537"/>
      <c r="N22" s="537"/>
      <c r="O22" s="538"/>
    </row>
    <row r="23" spans="1:15">
      <c r="A23" s="353"/>
      <c r="B23" s="82"/>
      <c r="C23" s="82"/>
      <c r="D23" s="82"/>
      <c r="E23" s="82"/>
      <c r="F23" s="82"/>
      <c r="G23" s="82"/>
      <c r="H23" s="82"/>
      <c r="I23" s="82"/>
      <c r="J23" s="82"/>
      <c r="K23" s="82"/>
      <c r="L23" s="82"/>
      <c r="M23" s="82"/>
      <c r="N23" s="82"/>
      <c r="O23" s="354"/>
    </row>
    <row r="24" spans="1:15">
      <c r="A24" s="515" t="s">
        <v>151</v>
      </c>
      <c r="B24" s="516"/>
      <c r="C24" s="516"/>
      <c r="D24" s="516"/>
      <c r="E24" s="516"/>
      <c r="F24" s="516"/>
      <c r="G24" s="516"/>
      <c r="H24" s="516"/>
      <c r="I24" s="516"/>
      <c r="J24" s="516"/>
      <c r="K24" s="516"/>
      <c r="L24" s="516"/>
      <c r="M24" s="516"/>
      <c r="N24" s="516"/>
      <c r="O24" s="517"/>
    </row>
    <row r="25" spans="1:15" ht="54.75" customHeight="1">
      <c r="A25" s="536" t="s">
        <v>876</v>
      </c>
      <c r="B25" s="537"/>
      <c r="C25" s="537"/>
      <c r="D25" s="537"/>
      <c r="E25" s="537"/>
      <c r="F25" s="537"/>
      <c r="G25" s="537"/>
      <c r="H25" s="537"/>
      <c r="I25" s="537"/>
      <c r="J25" s="537"/>
      <c r="K25" s="537"/>
      <c r="L25" s="537"/>
      <c r="M25" s="537"/>
      <c r="N25" s="537"/>
      <c r="O25" s="538"/>
    </row>
    <row r="26" spans="1:15">
      <c r="A26" s="353"/>
      <c r="B26" s="82"/>
      <c r="C26" s="82"/>
      <c r="D26" s="82"/>
      <c r="E26" s="82"/>
      <c r="F26" s="82"/>
      <c r="G26" s="82"/>
      <c r="H26" s="82"/>
      <c r="I26" s="82"/>
      <c r="J26" s="82"/>
      <c r="K26" s="82"/>
      <c r="L26" s="82"/>
      <c r="M26" s="82"/>
      <c r="N26" s="82"/>
      <c r="O26" s="354"/>
    </row>
    <row r="27" spans="1:15" ht="49.5" customHeight="1">
      <c r="A27" s="347" t="s">
        <v>723</v>
      </c>
      <c r="B27" s="347" t="s">
        <v>722</v>
      </c>
      <c r="C27" s="347" t="s">
        <v>722</v>
      </c>
      <c r="D27" s="347" t="s">
        <v>722</v>
      </c>
      <c r="E27" s="347" t="s">
        <v>721</v>
      </c>
      <c r="F27" s="347" t="s">
        <v>873</v>
      </c>
      <c r="G27" s="347"/>
      <c r="H27" s="343" t="s">
        <v>664</v>
      </c>
      <c r="I27" s="347" t="s">
        <v>665</v>
      </c>
      <c r="J27" s="365">
        <v>55600</v>
      </c>
      <c r="K27" s="347" t="s">
        <v>877</v>
      </c>
      <c r="L27" s="365">
        <v>35035</v>
      </c>
      <c r="M27" s="366">
        <v>40790903</v>
      </c>
      <c r="N27" s="366">
        <v>76758183.160000011</v>
      </c>
      <c r="O27" s="366">
        <v>49683081.360000007</v>
      </c>
    </row>
    <row r="28" spans="1:15">
      <c r="A28" s="526"/>
      <c r="B28" s="527"/>
      <c r="C28" s="527"/>
      <c r="D28" s="527"/>
      <c r="E28" s="527"/>
      <c r="F28" s="527"/>
      <c r="G28" s="527"/>
      <c r="H28" s="527"/>
      <c r="I28" s="527"/>
      <c r="J28" s="527"/>
      <c r="K28" s="527"/>
      <c r="L28" s="527"/>
      <c r="M28" s="527"/>
      <c r="N28" s="527"/>
      <c r="O28" s="528"/>
    </row>
    <row r="29" spans="1:15" ht="38.25" customHeight="1">
      <c r="A29" s="515" t="s">
        <v>879</v>
      </c>
      <c r="B29" s="516"/>
      <c r="C29" s="516"/>
      <c r="D29" s="516"/>
      <c r="E29" s="516"/>
      <c r="F29" s="516"/>
      <c r="G29" s="516"/>
      <c r="H29" s="516"/>
      <c r="I29" s="516"/>
      <c r="J29" s="516"/>
      <c r="K29" s="516"/>
      <c r="L29" s="516"/>
      <c r="M29" s="516"/>
      <c r="N29" s="516"/>
      <c r="O29" s="517"/>
    </row>
    <row r="30" spans="1:15">
      <c r="A30" s="353"/>
      <c r="B30" s="82"/>
      <c r="C30" s="82"/>
      <c r="D30" s="82"/>
      <c r="E30" s="82"/>
      <c r="F30" s="82"/>
      <c r="G30" s="82"/>
      <c r="H30" s="82"/>
      <c r="I30" s="82"/>
      <c r="J30" s="82"/>
      <c r="K30" s="82"/>
      <c r="L30" s="82"/>
      <c r="M30" s="82"/>
      <c r="N30" s="82"/>
      <c r="O30" s="354"/>
    </row>
    <row r="31" spans="1:15" ht="24" customHeight="1">
      <c r="A31" s="515" t="s">
        <v>150</v>
      </c>
      <c r="B31" s="516"/>
      <c r="C31" s="516"/>
      <c r="D31" s="516"/>
      <c r="E31" s="516"/>
      <c r="F31" s="516"/>
      <c r="G31" s="516"/>
      <c r="H31" s="516"/>
      <c r="I31" s="516"/>
      <c r="J31" s="516"/>
      <c r="K31" s="516"/>
      <c r="L31" s="516"/>
      <c r="M31" s="516"/>
      <c r="N31" s="516"/>
      <c r="O31" s="517"/>
    </row>
    <row r="32" spans="1:15" s="134" customFormat="1" ht="34.5" customHeight="1">
      <c r="A32" s="353" t="s">
        <v>874</v>
      </c>
      <c r="B32" s="82"/>
      <c r="C32" s="82"/>
      <c r="D32" s="82"/>
      <c r="E32" s="82"/>
      <c r="F32" s="82"/>
      <c r="G32" s="82"/>
      <c r="H32" s="82"/>
      <c r="I32" s="82"/>
      <c r="J32" s="82"/>
      <c r="K32" s="82"/>
      <c r="L32" s="82"/>
      <c r="M32" s="82"/>
      <c r="N32" s="82"/>
      <c r="O32" s="354"/>
    </row>
    <row r="33" spans="1:16" ht="29.25" customHeight="1">
      <c r="A33" s="515" t="s">
        <v>151</v>
      </c>
      <c r="B33" s="516"/>
      <c r="C33" s="516"/>
      <c r="D33" s="516"/>
      <c r="E33" s="516"/>
      <c r="F33" s="516"/>
      <c r="G33" s="516"/>
      <c r="H33" s="516"/>
      <c r="I33" s="516"/>
      <c r="J33" s="516"/>
      <c r="K33" s="516"/>
      <c r="L33" s="516"/>
      <c r="M33" s="516"/>
      <c r="N33" s="516"/>
      <c r="O33" s="517"/>
    </row>
    <row r="34" spans="1:16" ht="45.75" customHeight="1">
      <c r="A34" s="502" t="s">
        <v>878</v>
      </c>
      <c r="B34" s="503"/>
      <c r="C34" s="503"/>
      <c r="D34" s="503"/>
      <c r="E34" s="503"/>
      <c r="F34" s="503"/>
      <c r="G34" s="503"/>
      <c r="H34" s="503"/>
      <c r="I34" s="503"/>
      <c r="J34" s="503"/>
      <c r="K34" s="503"/>
      <c r="L34" s="503"/>
      <c r="M34" s="503"/>
      <c r="N34" s="503"/>
      <c r="O34" s="504"/>
    </row>
    <row r="35" spans="1:16">
      <c r="A35" s="522"/>
      <c r="B35" s="523"/>
      <c r="C35" s="523"/>
      <c r="D35" s="523"/>
      <c r="E35" s="523"/>
      <c r="F35" s="523"/>
      <c r="G35" s="523"/>
      <c r="H35" s="523"/>
      <c r="I35" s="523"/>
      <c r="J35" s="523"/>
      <c r="K35" s="523"/>
      <c r="L35" s="523"/>
      <c r="M35" s="523"/>
      <c r="N35" s="523"/>
      <c r="O35" s="524"/>
    </row>
    <row r="36" spans="1:16" ht="12.75" customHeight="1">
      <c r="A36" s="142"/>
      <c r="B36" s="142"/>
      <c r="C36" s="142"/>
      <c r="D36" s="142"/>
      <c r="E36" s="139"/>
      <c r="F36" s="139"/>
      <c r="G36" s="139"/>
      <c r="H36" s="139"/>
      <c r="I36" s="139"/>
      <c r="J36" s="139"/>
      <c r="K36" s="139"/>
      <c r="L36" s="139"/>
      <c r="M36" s="139"/>
      <c r="N36" s="139"/>
      <c r="O36" s="139"/>
    </row>
    <row r="37" spans="1:16" ht="13.5" customHeight="1">
      <c r="A37" s="143"/>
      <c r="B37" s="143"/>
      <c r="C37" s="143"/>
      <c r="D37" s="144"/>
      <c r="E37" s="145"/>
      <c r="F37" s="81"/>
      <c r="G37" s="81"/>
      <c r="H37" s="81"/>
      <c r="I37" s="146"/>
      <c r="J37" s="146"/>
      <c r="K37" s="146"/>
      <c r="L37" s="146"/>
      <c r="M37" s="146"/>
      <c r="N37" s="146"/>
      <c r="O37" s="146"/>
      <c r="P37" s="147"/>
    </row>
    <row r="38" spans="1:16" s="17" customFormat="1" ht="14.25" customHeight="1">
      <c r="A38" s="148"/>
      <c r="B38" s="148"/>
      <c r="C38" s="148"/>
      <c r="D38" s="3"/>
      <c r="E38" s="149"/>
      <c r="F38" s="150"/>
      <c r="G38" s="150"/>
      <c r="H38" s="150"/>
      <c r="I38" s="510"/>
      <c r="J38" s="510"/>
      <c r="K38" s="510"/>
      <c r="L38" s="510"/>
      <c r="M38" s="152"/>
      <c r="N38" s="151"/>
      <c r="O38" s="151"/>
      <c r="P38" s="153"/>
    </row>
    <row r="39" spans="1:16" s="17" customFormat="1">
      <c r="A39" s="511"/>
      <c r="B39" s="511"/>
      <c r="C39" s="511"/>
      <c r="D39" s="511"/>
      <c r="E39" s="511"/>
      <c r="F39" s="511"/>
      <c r="G39" s="511"/>
      <c r="H39" s="511"/>
      <c r="I39" s="511"/>
      <c r="J39" s="511"/>
      <c r="K39" s="511"/>
      <c r="L39" s="511"/>
      <c r="M39" s="154"/>
    </row>
  </sheetData>
  <mergeCells count="38">
    <mergeCell ref="A1:O1"/>
    <mergeCell ref="A3:O3"/>
    <mergeCell ref="A4:O4"/>
    <mergeCell ref="A5:A6"/>
    <mergeCell ref="B5:B6"/>
    <mergeCell ref="H5:H6"/>
    <mergeCell ref="I5:I6"/>
    <mergeCell ref="J5:L5"/>
    <mergeCell ref="M5:O5"/>
    <mergeCell ref="C5:C6"/>
    <mergeCell ref="G5:G6"/>
    <mergeCell ref="D5:D6"/>
    <mergeCell ref="E5:E6"/>
    <mergeCell ref="F5:F6"/>
    <mergeCell ref="A25:O25"/>
    <mergeCell ref="A29:O29"/>
    <mergeCell ref="A33:O33"/>
    <mergeCell ref="A34:O34"/>
    <mergeCell ref="A10:O10"/>
    <mergeCell ref="A12:O12"/>
    <mergeCell ref="A13:O13"/>
    <mergeCell ref="A14:O14"/>
    <mergeCell ref="A11:O11"/>
    <mergeCell ref="A15:O15"/>
    <mergeCell ref="A21:O21"/>
    <mergeCell ref="A22:O22"/>
    <mergeCell ref="A24:O24"/>
    <mergeCell ref="A8:O8"/>
    <mergeCell ref="A9:O9"/>
    <mergeCell ref="I38:L38"/>
    <mergeCell ref="A28:O28"/>
    <mergeCell ref="A31:O31"/>
    <mergeCell ref="A16:O16"/>
    <mergeCell ref="A39:H39"/>
    <mergeCell ref="I39:L39"/>
    <mergeCell ref="A19:O19"/>
    <mergeCell ref="A20:O20"/>
    <mergeCell ref="A35:O35"/>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17:O17 A7:K7 A8:O15 A19:O24 A18:J18 A26:O26 B25:O25 A27:K27" numberStoredAsText="1"/>
  </ignoredErrors>
  <legacyDrawingHF r:id="rId2"/>
</worksheet>
</file>

<file path=xl/worksheets/sheet4.xml><?xml version="1.0" encoding="utf-8"?>
<worksheet xmlns="http://schemas.openxmlformats.org/spreadsheetml/2006/main" xmlns:r="http://schemas.openxmlformats.org/officeDocument/2006/relationships">
  <dimension ref="A1:Q109"/>
  <sheetViews>
    <sheetView showGridLines="0" tabSelected="1" zoomScaleNormal="100" zoomScaleSheetLayoutView="90" workbookViewId="0">
      <pane ySplit="7" topLeftCell="A83" activePane="bottomLeft" state="frozen"/>
      <selection pane="bottomLeft" activeCell="A106" sqref="A106:Q107"/>
    </sheetView>
  </sheetViews>
  <sheetFormatPr baseColWidth="10" defaultRowHeight="13.5"/>
  <cols>
    <col min="1" max="1" width="3.85546875" style="1" customWidth="1"/>
    <col min="2" max="3" width="3.140625" style="1" customWidth="1"/>
    <col min="4" max="5" width="4" style="1" customWidth="1"/>
    <col min="6" max="6" width="3.140625" style="1" customWidth="1"/>
    <col min="7" max="7" width="29.140625" style="1" customWidth="1"/>
    <col min="8" max="8" width="11.85546875" style="1" customWidth="1"/>
    <col min="9" max="10" width="12.5703125" style="1" customWidth="1"/>
    <col min="11" max="11" width="9.28515625" style="1" customWidth="1"/>
    <col min="12" max="12" width="19.85546875" style="1" customWidth="1"/>
    <col min="13" max="14" width="17.7109375" style="1" customWidth="1"/>
    <col min="15" max="15" width="18" style="1" customWidth="1"/>
    <col min="16" max="16" width="9.140625" style="1" customWidth="1"/>
    <col min="17" max="17" width="8.28515625" style="1" customWidth="1"/>
    <col min="18" max="16384" width="11.42578125" style="1"/>
  </cols>
  <sheetData>
    <row r="1" spans="1:17" ht="35.1" customHeight="1">
      <c r="A1" s="426" t="s">
        <v>91</v>
      </c>
      <c r="B1" s="427"/>
      <c r="C1" s="427"/>
      <c r="D1" s="427"/>
      <c r="E1" s="427"/>
      <c r="F1" s="427"/>
      <c r="G1" s="427"/>
      <c r="H1" s="427"/>
      <c r="I1" s="427"/>
      <c r="J1" s="427"/>
      <c r="K1" s="427"/>
      <c r="L1" s="427"/>
      <c r="M1" s="427"/>
      <c r="N1" s="427"/>
      <c r="O1" s="427"/>
      <c r="P1" s="427"/>
      <c r="Q1" s="428"/>
    </row>
    <row r="2" spans="1:17" ht="6" customHeight="1">
      <c r="Q2" s="81"/>
    </row>
    <row r="3" spans="1:17" ht="20.100000000000001" customHeight="1">
      <c r="A3" s="429" t="s">
        <v>165</v>
      </c>
      <c r="B3" s="430"/>
      <c r="C3" s="430"/>
      <c r="D3" s="430"/>
      <c r="E3" s="430"/>
      <c r="F3" s="430"/>
      <c r="G3" s="430"/>
      <c r="H3" s="430"/>
      <c r="I3" s="430"/>
      <c r="J3" s="430"/>
      <c r="K3" s="430"/>
      <c r="L3" s="430"/>
      <c r="M3" s="430"/>
      <c r="N3" s="430"/>
      <c r="O3" s="430"/>
      <c r="P3" s="430"/>
      <c r="Q3" s="431"/>
    </row>
    <row r="4" spans="1:17" ht="20.100000000000001" customHeight="1">
      <c r="A4" s="429" t="s">
        <v>166</v>
      </c>
      <c r="B4" s="430"/>
      <c r="C4" s="430"/>
      <c r="D4" s="430"/>
      <c r="E4" s="430"/>
      <c r="F4" s="430"/>
      <c r="G4" s="430"/>
      <c r="H4" s="430"/>
      <c r="I4" s="430"/>
      <c r="J4" s="430"/>
      <c r="K4" s="430"/>
      <c r="L4" s="430"/>
      <c r="M4" s="430"/>
      <c r="N4" s="430"/>
      <c r="O4" s="430"/>
      <c r="P4" s="430"/>
      <c r="Q4" s="431"/>
    </row>
    <row r="5" spans="1:17" ht="15" customHeight="1">
      <c r="A5" s="424" t="s">
        <v>90</v>
      </c>
      <c r="B5" s="424" t="s">
        <v>41</v>
      </c>
      <c r="C5" s="424" t="s">
        <v>38</v>
      </c>
      <c r="D5" s="424" t="s">
        <v>39</v>
      </c>
      <c r="E5" s="424" t="s">
        <v>10</v>
      </c>
      <c r="F5" s="424" t="s">
        <v>80</v>
      </c>
      <c r="G5" s="424" t="s">
        <v>11</v>
      </c>
      <c r="H5" s="424" t="s">
        <v>25</v>
      </c>
      <c r="I5" s="115" t="s">
        <v>13</v>
      </c>
      <c r="J5" s="115"/>
      <c r="K5" s="115"/>
      <c r="L5" s="115"/>
      <c r="M5" s="115"/>
      <c r="N5" s="115"/>
      <c r="O5" s="115"/>
      <c r="P5" s="115"/>
      <c r="Q5" s="116"/>
    </row>
    <row r="6" spans="1:17" ht="15" customHeight="1">
      <c r="A6" s="441"/>
      <c r="B6" s="441"/>
      <c r="C6" s="441"/>
      <c r="D6" s="441"/>
      <c r="E6" s="441"/>
      <c r="F6" s="441"/>
      <c r="G6" s="441"/>
      <c r="H6" s="441"/>
      <c r="I6" s="117" t="s">
        <v>12</v>
      </c>
      <c r="J6" s="118"/>
      <c r="K6" s="447" t="s">
        <v>159</v>
      </c>
      <c r="L6" s="443" t="s">
        <v>102</v>
      </c>
      <c r="M6" s="444"/>
      <c r="N6" s="444"/>
      <c r="O6" s="444"/>
      <c r="P6" s="445" t="s">
        <v>134</v>
      </c>
      <c r="Q6" s="445" t="s">
        <v>117</v>
      </c>
    </row>
    <row r="7" spans="1:17" ht="42" customHeight="1">
      <c r="A7" s="442"/>
      <c r="B7" s="442"/>
      <c r="C7" s="442"/>
      <c r="D7" s="442"/>
      <c r="E7" s="442"/>
      <c r="F7" s="442"/>
      <c r="G7" s="442"/>
      <c r="H7" s="442"/>
      <c r="I7" s="119" t="s">
        <v>154</v>
      </c>
      <c r="J7" s="119" t="s">
        <v>26</v>
      </c>
      <c r="K7" s="448"/>
      <c r="L7" s="119" t="s">
        <v>156</v>
      </c>
      <c r="M7" s="119" t="s">
        <v>114</v>
      </c>
      <c r="N7" s="119" t="s">
        <v>115</v>
      </c>
      <c r="O7" s="119" t="s">
        <v>116</v>
      </c>
      <c r="P7" s="446"/>
      <c r="Q7" s="446"/>
    </row>
    <row r="8" spans="1:17" s="341" customFormat="1" ht="42.75" customHeight="1">
      <c r="A8" s="278">
        <v>1</v>
      </c>
      <c r="B8" s="278"/>
      <c r="C8" s="278"/>
      <c r="D8" s="278"/>
      <c r="E8" s="278"/>
      <c r="F8" s="278"/>
      <c r="G8" s="161" t="s">
        <v>634</v>
      </c>
      <c r="H8" s="257"/>
      <c r="I8" s="323"/>
      <c r="J8" s="324"/>
      <c r="K8" s="324"/>
      <c r="L8" s="325">
        <f>+L9+L13+L42</f>
        <v>278712964.48000002</v>
      </c>
      <c r="M8" s="325">
        <f>+M9+M13+M42</f>
        <v>209771720.77999997</v>
      </c>
      <c r="N8" s="325">
        <f>+N9+N13+N42</f>
        <v>209771720.77999997</v>
      </c>
      <c r="O8" s="325">
        <f>+O9+O13+O42</f>
        <v>209771720.77999997</v>
      </c>
      <c r="P8" s="289"/>
      <c r="Q8" s="289"/>
    </row>
    <row r="9" spans="1:17" s="341" customFormat="1" ht="28.5" customHeight="1">
      <c r="A9" s="278"/>
      <c r="B9" s="278">
        <v>1</v>
      </c>
      <c r="C9" s="278"/>
      <c r="D9" s="278"/>
      <c r="E9" s="278"/>
      <c r="F9" s="278"/>
      <c r="G9" s="161" t="s">
        <v>615</v>
      </c>
      <c r="H9" s="257"/>
      <c r="I9" s="326"/>
      <c r="J9" s="327"/>
      <c r="K9" s="328"/>
      <c r="L9" s="325">
        <v>153500</v>
      </c>
      <c r="M9" s="325">
        <v>10113.76</v>
      </c>
      <c r="N9" s="325">
        <v>10113.76</v>
      </c>
      <c r="O9" s="325">
        <v>10113.76</v>
      </c>
      <c r="P9" s="329"/>
      <c r="Q9" s="329"/>
    </row>
    <row r="10" spans="1:17" s="341" customFormat="1" ht="32.25" customHeight="1">
      <c r="A10" s="278"/>
      <c r="B10" s="278"/>
      <c r="C10" s="278">
        <v>2</v>
      </c>
      <c r="D10" s="278"/>
      <c r="E10" s="278"/>
      <c r="F10" s="278"/>
      <c r="G10" s="161" t="s">
        <v>668</v>
      </c>
      <c r="H10" s="257"/>
      <c r="I10" s="326"/>
      <c r="J10" s="330"/>
      <c r="K10" s="331"/>
      <c r="L10" s="325">
        <f>L11</f>
        <v>153500</v>
      </c>
      <c r="M10" s="325">
        <v>10113.76</v>
      </c>
      <c r="N10" s="325">
        <v>10113.76</v>
      </c>
      <c r="O10" s="325">
        <v>10113.76</v>
      </c>
      <c r="P10" s="329"/>
      <c r="Q10" s="329"/>
    </row>
    <row r="11" spans="1:17" s="341" customFormat="1" ht="31.5" customHeight="1">
      <c r="A11" s="278"/>
      <c r="B11" s="278"/>
      <c r="C11" s="278"/>
      <c r="D11" s="278">
        <v>4</v>
      </c>
      <c r="E11" s="278"/>
      <c r="F11" s="278"/>
      <c r="G11" s="161" t="s">
        <v>669</v>
      </c>
      <c r="H11" s="257"/>
      <c r="I11" s="241"/>
      <c r="J11" s="330"/>
      <c r="K11" s="328"/>
      <c r="L11" s="325">
        <f>L12</f>
        <v>153500</v>
      </c>
      <c r="M11" s="325">
        <v>10113.76</v>
      </c>
      <c r="N11" s="325">
        <v>10113.76</v>
      </c>
      <c r="O11" s="325">
        <v>10113.76</v>
      </c>
      <c r="P11" s="329"/>
      <c r="Q11" s="329"/>
    </row>
    <row r="12" spans="1:17" s="341" customFormat="1" ht="48" customHeight="1">
      <c r="A12" s="278"/>
      <c r="B12" s="278"/>
      <c r="C12" s="278"/>
      <c r="D12" s="278"/>
      <c r="E12" s="278">
        <v>201</v>
      </c>
      <c r="F12" s="278"/>
      <c r="G12" s="161" t="s">
        <v>670</v>
      </c>
      <c r="H12" s="257" t="s">
        <v>671</v>
      </c>
      <c r="I12" s="241">
        <v>2</v>
      </c>
      <c r="J12" s="241">
        <v>7</v>
      </c>
      <c r="K12" s="329">
        <f>+J12/I12</f>
        <v>3.5</v>
      </c>
      <c r="L12" s="325">
        <v>153500</v>
      </c>
      <c r="M12" s="325">
        <v>10113.76</v>
      </c>
      <c r="N12" s="325">
        <v>10113.76</v>
      </c>
      <c r="O12" s="325">
        <v>10113.76</v>
      </c>
      <c r="P12" s="329">
        <f>+M12/L12</f>
        <v>6.5887687296416933E-2</v>
      </c>
      <c r="Q12" s="329">
        <f>+K12/P12</f>
        <v>53.120698928983884</v>
      </c>
    </row>
    <row r="13" spans="1:17" s="341" customFormat="1" ht="35.25" customHeight="1">
      <c r="A13" s="278"/>
      <c r="B13" s="278">
        <v>2</v>
      </c>
      <c r="C13" s="278"/>
      <c r="D13" s="278"/>
      <c r="E13" s="278"/>
      <c r="F13" s="278"/>
      <c r="G13" s="161" t="s">
        <v>629</v>
      </c>
      <c r="H13" s="257"/>
      <c r="I13" s="241"/>
      <c r="J13" s="324"/>
      <c r="K13" s="324"/>
      <c r="L13" s="325">
        <f>+L14+L18+L21+L29+L33</f>
        <v>278534962.48000002</v>
      </c>
      <c r="M13" s="325">
        <f>+M14+M18+M21+M29+M33</f>
        <v>209761607.01999998</v>
      </c>
      <c r="N13" s="325">
        <f>+N14+N18+N21+N29+N33</f>
        <v>209761607.01999998</v>
      </c>
      <c r="O13" s="325">
        <f>+O14+O18+O21+O29+O33</f>
        <v>209761607.01999998</v>
      </c>
      <c r="P13" s="289"/>
      <c r="Q13" s="289"/>
    </row>
    <row r="14" spans="1:17" s="341" customFormat="1" ht="35.25" customHeight="1">
      <c r="A14" s="278"/>
      <c r="B14" s="278"/>
      <c r="C14" s="278">
        <v>2</v>
      </c>
      <c r="D14" s="278"/>
      <c r="E14" s="278"/>
      <c r="F14" s="278"/>
      <c r="G14" s="161" t="s">
        <v>630</v>
      </c>
      <c r="H14" s="257"/>
      <c r="I14" s="241"/>
      <c r="J14" s="324"/>
      <c r="K14" s="324"/>
      <c r="L14" s="325">
        <f>+L15</f>
        <v>997615.12</v>
      </c>
      <c r="M14" s="325">
        <f>+M15</f>
        <v>997614.96</v>
      </c>
      <c r="N14" s="325">
        <f>+N15</f>
        <v>997614.96</v>
      </c>
      <c r="O14" s="325">
        <f>+O15</f>
        <v>997614.96</v>
      </c>
      <c r="P14" s="289"/>
      <c r="Q14" s="289"/>
    </row>
    <row r="15" spans="1:17" s="341" customFormat="1" ht="45" customHeight="1">
      <c r="A15" s="278"/>
      <c r="B15" s="278"/>
      <c r="C15" s="278"/>
      <c r="D15" s="278">
        <v>6</v>
      </c>
      <c r="E15" s="278"/>
      <c r="F15" s="278"/>
      <c r="G15" s="161" t="s">
        <v>672</v>
      </c>
      <c r="H15" s="257"/>
      <c r="I15" s="241"/>
      <c r="J15" s="241"/>
      <c r="K15" s="329"/>
      <c r="L15" s="325">
        <f>+L16+L17</f>
        <v>997615.12</v>
      </c>
      <c r="M15" s="325">
        <f>+M16+M17</f>
        <v>997614.96</v>
      </c>
      <c r="N15" s="325">
        <f>+N16+N17</f>
        <v>997614.96</v>
      </c>
      <c r="O15" s="325">
        <f>+O16+O17</f>
        <v>997614.96</v>
      </c>
      <c r="P15" s="329"/>
      <c r="Q15" s="329"/>
    </row>
    <row r="16" spans="1:17" s="341" customFormat="1" ht="41.25" customHeight="1">
      <c r="A16" s="278"/>
      <c r="B16" s="278"/>
      <c r="C16" s="278"/>
      <c r="D16" s="278"/>
      <c r="E16" s="278">
        <v>203</v>
      </c>
      <c r="F16" s="278"/>
      <c r="G16" s="161" t="s">
        <v>673</v>
      </c>
      <c r="H16" s="257" t="s">
        <v>623</v>
      </c>
      <c r="I16" s="241">
        <v>240</v>
      </c>
      <c r="J16" s="241">
        <v>280</v>
      </c>
      <c r="K16" s="329">
        <f>+J16/I16</f>
        <v>1.1666666666666667</v>
      </c>
      <c r="L16" s="325">
        <v>50000</v>
      </c>
      <c r="M16" s="325">
        <v>49999.839999999997</v>
      </c>
      <c r="N16" s="325">
        <v>49999.839999999997</v>
      </c>
      <c r="O16" s="325">
        <v>49999.839999999997</v>
      </c>
      <c r="P16" s="329">
        <f>+M16/L16</f>
        <v>0.99999679999999991</v>
      </c>
      <c r="Q16" s="329">
        <f>+K16/P16</f>
        <v>1.166670400011947</v>
      </c>
    </row>
    <row r="17" spans="1:17" s="341" customFormat="1" ht="33" customHeight="1">
      <c r="A17" s="278"/>
      <c r="B17" s="278"/>
      <c r="C17" s="278"/>
      <c r="D17" s="278"/>
      <c r="E17" s="278">
        <v>204</v>
      </c>
      <c r="F17" s="278"/>
      <c r="G17" s="161" t="s">
        <v>674</v>
      </c>
      <c r="H17" s="257" t="s">
        <v>675</v>
      </c>
      <c r="I17" s="241">
        <v>570</v>
      </c>
      <c r="J17" s="241">
        <v>25</v>
      </c>
      <c r="K17" s="329">
        <f>+J17/I17</f>
        <v>4.3859649122807015E-2</v>
      </c>
      <c r="L17" s="325">
        <v>947615.12</v>
      </c>
      <c r="M17" s="325">
        <v>947615.12</v>
      </c>
      <c r="N17" s="325">
        <v>947615.12</v>
      </c>
      <c r="O17" s="325">
        <v>947615.12</v>
      </c>
      <c r="P17" s="329">
        <f>+M17/L17</f>
        <v>1</v>
      </c>
      <c r="Q17" s="329">
        <f>+K17/P17</f>
        <v>4.3859649122807015E-2</v>
      </c>
    </row>
    <row r="18" spans="1:17" s="341" customFormat="1" ht="38.25" customHeight="1">
      <c r="A18" s="278"/>
      <c r="B18" s="278"/>
      <c r="C18" s="278">
        <v>3</v>
      </c>
      <c r="D18" s="278"/>
      <c r="E18" s="278"/>
      <c r="F18" s="278"/>
      <c r="G18" s="161" t="s">
        <v>651</v>
      </c>
      <c r="H18" s="257"/>
      <c r="I18" s="241"/>
      <c r="J18" s="241"/>
      <c r="K18" s="329"/>
      <c r="L18" s="325">
        <f t="shared" ref="L18:O19" si="0">+L19</f>
        <v>7000000</v>
      </c>
      <c r="M18" s="325">
        <f t="shared" si="0"/>
        <v>167499.82</v>
      </c>
      <c r="N18" s="325">
        <f t="shared" si="0"/>
        <v>167499.82</v>
      </c>
      <c r="O18" s="325">
        <f t="shared" si="0"/>
        <v>167499.82</v>
      </c>
      <c r="P18" s="329"/>
      <c r="Q18" s="329"/>
    </row>
    <row r="19" spans="1:17" s="341" customFormat="1" ht="48.75" customHeight="1">
      <c r="A19" s="278"/>
      <c r="B19" s="278"/>
      <c r="C19" s="278"/>
      <c r="D19" s="278">
        <v>3</v>
      </c>
      <c r="E19" s="278"/>
      <c r="F19" s="278"/>
      <c r="G19" s="161" t="s">
        <v>652</v>
      </c>
      <c r="H19" s="257"/>
      <c r="I19" s="241"/>
      <c r="J19" s="241"/>
      <c r="K19" s="329"/>
      <c r="L19" s="325">
        <f t="shared" si="0"/>
        <v>7000000</v>
      </c>
      <c r="M19" s="325">
        <f t="shared" si="0"/>
        <v>167499.82</v>
      </c>
      <c r="N19" s="325">
        <f t="shared" si="0"/>
        <v>167499.82</v>
      </c>
      <c r="O19" s="325">
        <f t="shared" si="0"/>
        <v>167499.82</v>
      </c>
      <c r="P19" s="329"/>
      <c r="Q19" s="329"/>
    </row>
    <row r="20" spans="1:17" s="341" customFormat="1" ht="46.5" customHeight="1">
      <c r="A20" s="278"/>
      <c r="B20" s="278"/>
      <c r="C20" s="278"/>
      <c r="D20" s="278"/>
      <c r="E20" s="278">
        <v>207</v>
      </c>
      <c r="F20" s="278"/>
      <c r="G20" s="161" t="s">
        <v>653</v>
      </c>
      <c r="H20" s="257" t="s">
        <v>633</v>
      </c>
      <c r="I20" s="241">
        <v>1</v>
      </c>
      <c r="J20" s="241">
        <v>1</v>
      </c>
      <c r="K20" s="329">
        <f>+J20/I20</f>
        <v>1</v>
      </c>
      <c r="L20" s="325">
        <v>7000000</v>
      </c>
      <c r="M20" s="325">
        <v>167499.82</v>
      </c>
      <c r="N20" s="325">
        <v>167499.82</v>
      </c>
      <c r="O20" s="325">
        <v>167499.82</v>
      </c>
      <c r="P20" s="329">
        <f>+M20/L20</f>
        <v>2.3928545714285716E-2</v>
      </c>
      <c r="Q20" s="329">
        <f>+K20/P20</f>
        <v>41.791089685947121</v>
      </c>
    </row>
    <row r="21" spans="1:17" s="341" customFormat="1" ht="48" customHeight="1">
      <c r="A21" s="278"/>
      <c r="B21" s="278"/>
      <c r="C21" s="278">
        <v>4</v>
      </c>
      <c r="D21" s="278"/>
      <c r="E21" s="278"/>
      <c r="F21" s="278"/>
      <c r="G21" s="161" t="s">
        <v>654</v>
      </c>
      <c r="H21" s="257"/>
      <c r="I21" s="241"/>
      <c r="J21" s="241"/>
      <c r="K21" s="328"/>
      <c r="L21" s="325">
        <f>+L22+L25</f>
        <v>101768611.2</v>
      </c>
      <c r="M21" s="325">
        <f>+M22+M25</f>
        <v>85296377.819999993</v>
      </c>
      <c r="N21" s="325">
        <f>+N22+N25</f>
        <v>85296377.819999993</v>
      </c>
      <c r="O21" s="325">
        <f>+O22+O25</f>
        <v>85296377.819999993</v>
      </c>
      <c r="P21" s="329"/>
      <c r="Q21" s="329"/>
    </row>
    <row r="22" spans="1:17" s="341" customFormat="1" ht="36" customHeight="1">
      <c r="A22" s="278"/>
      <c r="B22" s="278"/>
      <c r="C22" s="278"/>
      <c r="D22" s="278">
        <v>1</v>
      </c>
      <c r="E22" s="278"/>
      <c r="F22" s="278"/>
      <c r="G22" s="161" t="s">
        <v>655</v>
      </c>
      <c r="H22" s="257"/>
      <c r="I22" s="241"/>
      <c r="J22" s="241"/>
      <c r="K22" s="328"/>
      <c r="L22" s="325">
        <f>+L23+L24</f>
        <v>10117885.75</v>
      </c>
      <c r="M22" s="325">
        <f>+M23+M24</f>
        <v>1572819.06</v>
      </c>
      <c r="N22" s="325">
        <f>+N23+N24</f>
        <v>1572819.06</v>
      </c>
      <c r="O22" s="325">
        <f>+O23+O24</f>
        <v>1572819.06</v>
      </c>
      <c r="P22" s="329"/>
      <c r="Q22" s="329"/>
    </row>
    <row r="23" spans="1:17" s="341" customFormat="1" ht="33.75" customHeight="1">
      <c r="A23" s="278"/>
      <c r="B23" s="278"/>
      <c r="C23" s="278"/>
      <c r="D23" s="278"/>
      <c r="E23" s="278">
        <v>211</v>
      </c>
      <c r="F23" s="278"/>
      <c r="G23" s="161" t="s">
        <v>676</v>
      </c>
      <c r="H23" s="257" t="s">
        <v>677</v>
      </c>
      <c r="I23" s="241">
        <v>888</v>
      </c>
      <c r="J23" s="241">
        <v>888</v>
      </c>
      <c r="K23" s="329">
        <f>+J23/I23</f>
        <v>1</v>
      </c>
      <c r="L23" s="325">
        <v>2747188.33</v>
      </c>
      <c r="M23" s="325">
        <v>1310042.25</v>
      </c>
      <c r="N23" s="325">
        <v>1310042.25</v>
      </c>
      <c r="O23" s="325">
        <v>1310042.25</v>
      </c>
      <c r="P23" s="329">
        <f>+M23/L23</f>
        <v>0.47686656050988685</v>
      </c>
      <c r="Q23" s="329">
        <f>+K23/P23</f>
        <v>2.0970226952604007</v>
      </c>
    </row>
    <row r="24" spans="1:17" s="341" customFormat="1" ht="48.75" customHeight="1">
      <c r="A24" s="278"/>
      <c r="B24" s="278"/>
      <c r="C24" s="278"/>
      <c r="D24" s="278"/>
      <c r="E24" s="278">
        <v>212</v>
      </c>
      <c r="F24" s="278"/>
      <c r="G24" s="161" t="s">
        <v>656</v>
      </c>
      <c r="H24" s="257" t="s">
        <v>633</v>
      </c>
      <c r="I24" s="241">
        <v>9</v>
      </c>
      <c r="J24" s="241">
        <v>6</v>
      </c>
      <c r="K24" s="329">
        <f>+J24/I24</f>
        <v>0.66666666666666663</v>
      </c>
      <c r="L24" s="325">
        <v>7370697.4200000009</v>
      </c>
      <c r="M24" s="325">
        <v>262776.81000000006</v>
      </c>
      <c r="N24" s="325">
        <v>262776.81000000006</v>
      </c>
      <c r="O24" s="325">
        <v>262776.81000000006</v>
      </c>
      <c r="P24" s="329">
        <f>+M24/L24</f>
        <v>3.5651553038518302E-2</v>
      </c>
      <c r="Q24" s="329">
        <f>+K24/P24</f>
        <v>18.699512639642744</v>
      </c>
    </row>
    <row r="25" spans="1:17" s="341" customFormat="1" ht="36.75" customHeight="1">
      <c r="A25" s="278"/>
      <c r="B25" s="278"/>
      <c r="C25" s="278"/>
      <c r="D25" s="278">
        <v>2</v>
      </c>
      <c r="E25" s="278"/>
      <c r="F25" s="278"/>
      <c r="G25" s="161" t="s">
        <v>657</v>
      </c>
      <c r="H25" s="257"/>
      <c r="I25" s="241"/>
      <c r="J25" s="241"/>
      <c r="K25" s="328"/>
      <c r="L25" s="325">
        <f>+L26+L27+L28</f>
        <v>91650725.450000003</v>
      </c>
      <c r="M25" s="325">
        <f>+M26+M27+M28</f>
        <v>83723558.75999999</v>
      </c>
      <c r="N25" s="325">
        <f>+N26+N27+N28</f>
        <v>83723558.75999999</v>
      </c>
      <c r="O25" s="325">
        <f>+O26+O27+O28</f>
        <v>83723558.75999999</v>
      </c>
      <c r="P25" s="329"/>
      <c r="Q25" s="329"/>
    </row>
    <row r="26" spans="1:17" s="341" customFormat="1" ht="45" customHeight="1">
      <c r="A26" s="278"/>
      <c r="B26" s="278"/>
      <c r="C26" s="278"/>
      <c r="D26" s="278"/>
      <c r="E26" s="278">
        <v>213</v>
      </c>
      <c r="F26" s="278"/>
      <c r="G26" s="161" t="s">
        <v>678</v>
      </c>
      <c r="H26" s="257" t="s">
        <v>633</v>
      </c>
      <c r="I26" s="241">
        <v>2</v>
      </c>
      <c r="J26" s="241">
        <v>1</v>
      </c>
      <c r="K26" s="329">
        <f>+J26/I26</f>
        <v>0.5</v>
      </c>
      <c r="L26" s="325">
        <v>63744289.859999999</v>
      </c>
      <c r="M26" s="325">
        <v>61122234.210000001</v>
      </c>
      <c r="N26" s="325">
        <v>61122234.210000001</v>
      </c>
      <c r="O26" s="325">
        <v>61122234.210000001</v>
      </c>
      <c r="P26" s="329">
        <f>+M26/L26</f>
        <v>0.95886603089062949</v>
      </c>
      <c r="Q26" s="329">
        <f>+K26/P26</f>
        <v>0.52144927851451983</v>
      </c>
    </row>
    <row r="27" spans="1:17" s="341" customFormat="1" ht="54.75" customHeight="1">
      <c r="A27" s="278"/>
      <c r="B27" s="278"/>
      <c r="C27" s="278"/>
      <c r="D27" s="278"/>
      <c r="E27" s="278">
        <v>214</v>
      </c>
      <c r="F27" s="278"/>
      <c r="G27" s="161" t="s">
        <v>658</v>
      </c>
      <c r="H27" s="257" t="s">
        <v>633</v>
      </c>
      <c r="I27" s="241">
        <v>2</v>
      </c>
      <c r="J27" s="241">
        <v>1</v>
      </c>
      <c r="K27" s="329">
        <f>+J27/I27</f>
        <v>0.5</v>
      </c>
      <c r="L27" s="325">
        <v>5000000</v>
      </c>
      <c r="M27" s="325">
        <v>2205000</v>
      </c>
      <c r="N27" s="325">
        <v>2205000</v>
      </c>
      <c r="O27" s="325">
        <v>2205000</v>
      </c>
      <c r="P27" s="329">
        <f>+M27/L27</f>
        <v>0.441</v>
      </c>
      <c r="Q27" s="329">
        <f>+K27/P27</f>
        <v>1.1337868480725624</v>
      </c>
    </row>
    <row r="28" spans="1:17" s="341" customFormat="1" ht="42" customHeight="1">
      <c r="A28" s="278"/>
      <c r="B28" s="278"/>
      <c r="C28" s="278"/>
      <c r="D28" s="278"/>
      <c r="E28" s="278">
        <v>215</v>
      </c>
      <c r="F28" s="278"/>
      <c r="G28" s="161" t="s">
        <v>679</v>
      </c>
      <c r="H28" s="257" t="s">
        <v>677</v>
      </c>
      <c r="I28" s="241">
        <v>1944</v>
      </c>
      <c r="J28" s="241">
        <f>1034+278+237</f>
        <v>1549</v>
      </c>
      <c r="K28" s="329">
        <f>+J28/I28</f>
        <v>0.79681069958847739</v>
      </c>
      <c r="L28" s="325">
        <v>22906435.59</v>
      </c>
      <c r="M28" s="325">
        <v>20396324.549999997</v>
      </c>
      <c r="N28" s="325">
        <v>20396324.549999997</v>
      </c>
      <c r="O28" s="325">
        <v>20396324.549999997</v>
      </c>
      <c r="P28" s="329">
        <f>+M28/L28</f>
        <v>0.89041895976623209</v>
      </c>
      <c r="Q28" s="329">
        <f>+K28/P28</f>
        <v>0.89487166782440219</v>
      </c>
    </row>
    <row r="29" spans="1:17" s="341" customFormat="1" ht="33" customHeight="1">
      <c r="A29" s="278"/>
      <c r="B29" s="278"/>
      <c r="C29" s="278">
        <v>5</v>
      </c>
      <c r="D29" s="278"/>
      <c r="E29" s="278"/>
      <c r="F29" s="278"/>
      <c r="G29" s="161" t="s">
        <v>635</v>
      </c>
      <c r="H29" s="257"/>
      <c r="I29" s="241"/>
      <c r="J29" s="330"/>
      <c r="K29" s="328"/>
      <c r="L29" s="325">
        <f>+L30</f>
        <v>66668448.039999999</v>
      </c>
      <c r="M29" s="325">
        <f>+M30</f>
        <v>40260753.510000005</v>
      </c>
      <c r="N29" s="325">
        <f>+N30</f>
        <v>40260753.510000005</v>
      </c>
      <c r="O29" s="325">
        <f>+O30</f>
        <v>40260753.510000005</v>
      </c>
      <c r="P29" s="329"/>
      <c r="Q29" s="329"/>
    </row>
    <row r="30" spans="1:17" s="341" customFormat="1" ht="40.5" customHeight="1">
      <c r="A30" s="278"/>
      <c r="B30" s="278"/>
      <c r="C30" s="278"/>
      <c r="D30" s="278">
        <v>1</v>
      </c>
      <c r="E30" s="278"/>
      <c r="F30" s="278"/>
      <c r="G30" s="161" t="s">
        <v>636</v>
      </c>
      <c r="H30" s="257"/>
      <c r="I30" s="241"/>
      <c r="J30" s="330"/>
      <c r="K30" s="328"/>
      <c r="L30" s="325">
        <f>+L31+L32</f>
        <v>66668448.039999999</v>
      </c>
      <c r="M30" s="325">
        <f>+M31+M32</f>
        <v>40260753.510000005</v>
      </c>
      <c r="N30" s="325">
        <f>+N31+N32</f>
        <v>40260753.510000005</v>
      </c>
      <c r="O30" s="325">
        <f>+O31+O32</f>
        <v>40260753.510000005</v>
      </c>
      <c r="P30" s="329"/>
      <c r="Q30" s="329"/>
    </row>
    <row r="31" spans="1:17" s="341" customFormat="1" ht="36.75" customHeight="1">
      <c r="A31" s="278"/>
      <c r="B31" s="278"/>
      <c r="C31" s="278"/>
      <c r="D31" s="278"/>
      <c r="E31" s="278">
        <v>216</v>
      </c>
      <c r="F31" s="278"/>
      <c r="G31" s="161" t="s">
        <v>680</v>
      </c>
      <c r="H31" s="257" t="s">
        <v>681</v>
      </c>
      <c r="I31" s="241">
        <v>1137</v>
      </c>
      <c r="J31" s="241">
        <v>1764</v>
      </c>
      <c r="K31" s="329">
        <f>+J31/I31</f>
        <v>1.5514511873350922</v>
      </c>
      <c r="L31" s="325">
        <v>729476</v>
      </c>
      <c r="M31" s="325">
        <v>197641.06</v>
      </c>
      <c r="N31" s="325">
        <v>197641.06</v>
      </c>
      <c r="O31" s="325">
        <v>197641.06</v>
      </c>
      <c r="P31" s="329">
        <f>+M31/L31</f>
        <v>0.27093565792431828</v>
      </c>
      <c r="Q31" s="329">
        <f>+K31/P31</f>
        <v>5.7262716883447888</v>
      </c>
    </row>
    <row r="32" spans="1:17" s="341" customFormat="1" ht="64.5" customHeight="1">
      <c r="A32" s="278"/>
      <c r="B32" s="278"/>
      <c r="C32" s="278"/>
      <c r="D32" s="278"/>
      <c r="E32" s="278">
        <v>218</v>
      </c>
      <c r="F32" s="278"/>
      <c r="G32" s="161" t="s">
        <v>637</v>
      </c>
      <c r="H32" s="257" t="s">
        <v>633</v>
      </c>
      <c r="I32" s="241">
        <v>90</v>
      </c>
      <c r="J32" s="241">
        <v>90</v>
      </c>
      <c r="K32" s="329">
        <f>+J32/I32</f>
        <v>1</v>
      </c>
      <c r="L32" s="325">
        <v>65938972.039999999</v>
      </c>
      <c r="M32" s="325">
        <v>40063112.450000003</v>
      </c>
      <c r="N32" s="325">
        <v>40063112.450000003</v>
      </c>
      <c r="O32" s="325">
        <v>40063112.450000003</v>
      </c>
      <c r="P32" s="329">
        <f>+M32/L32</f>
        <v>0.60757866267155114</v>
      </c>
      <c r="Q32" s="329">
        <f>+K32/P32</f>
        <v>1.6458774170951862</v>
      </c>
    </row>
    <row r="33" spans="1:17" s="341" customFormat="1" ht="48.75" customHeight="1">
      <c r="A33" s="278"/>
      <c r="B33" s="278"/>
      <c r="C33" s="278">
        <v>6</v>
      </c>
      <c r="D33" s="278"/>
      <c r="E33" s="278"/>
      <c r="F33" s="278"/>
      <c r="G33" s="161" t="s">
        <v>659</v>
      </c>
      <c r="H33" s="257"/>
      <c r="I33" s="241"/>
      <c r="J33" s="330"/>
      <c r="K33" s="328"/>
      <c r="L33" s="325">
        <f>+L34+L37</f>
        <v>102100288.11999999</v>
      </c>
      <c r="M33" s="325">
        <f>+M34+M37</f>
        <v>83039360.909999996</v>
      </c>
      <c r="N33" s="325">
        <f>+N34+N37</f>
        <v>83039360.909999996</v>
      </c>
      <c r="O33" s="325">
        <f>+O34+O37</f>
        <v>83039360.909999996</v>
      </c>
      <c r="P33" s="329"/>
      <c r="Q33" s="329"/>
    </row>
    <row r="34" spans="1:17" s="341" customFormat="1" ht="45.75" customHeight="1">
      <c r="A34" s="278"/>
      <c r="B34" s="278"/>
      <c r="C34" s="278"/>
      <c r="D34" s="278">
        <v>8</v>
      </c>
      <c r="E34" s="278"/>
      <c r="F34" s="278"/>
      <c r="G34" s="161" t="s">
        <v>682</v>
      </c>
      <c r="H34" s="257"/>
      <c r="I34" s="241"/>
      <c r="J34" s="330"/>
      <c r="K34" s="328"/>
      <c r="L34" s="325">
        <f>+L35+L36</f>
        <v>415398</v>
      </c>
      <c r="M34" s="325">
        <f>+M35+M36</f>
        <v>281466.2</v>
      </c>
      <c r="N34" s="325">
        <f>+N35+N36</f>
        <v>281466.2</v>
      </c>
      <c r="O34" s="325">
        <f>+O35+O36</f>
        <v>281466.2</v>
      </c>
      <c r="P34" s="329"/>
      <c r="Q34" s="329"/>
    </row>
    <row r="35" spans="1:17" s="341" customFormat="1" ht="55.5" customHeight="1">
      <c r="A35" s="278"/>
      <c r="B35" s="278"/>
      <c r="C35" s="278"/>
      <c r="D35" s="278"/>
      <c r="E35" s="278">
        <v>222</v>
      </c>
      <c r="F35" s="278"/>
      <c r="G35" s="161" t="s">
        <v>756</v>
      </c>
      <c r="H35" s="257" t="s">
        <v>681</v>
      </c>
      <c r="I35" s="241">
        <v>115</v>
      </c>
      <c r="J35" s="241">
        <v>153</v>
      </c>
      <c r="K35" s="329">
        <f>+J35/I35</f>
        <v>1.3304347826086957</v>
      </c>
      <c r="L35" s="325">
        <v>220298</v>
      </c>
      <c r="M35" s="325">
        <v>141169.46000000002</v>
      </c>
      <c r="N35" s="325">
        <v>141169.46000000002</v>
      </c>
      <c r="O35" s="325">
        <v>141169.46000000002</v>
      </c>
      <c r="P35" s="329">
        <f>+M35/L35</f>
        <v>0.64081135552751278</v>
      </c>
      <c r="Q35" s="329">
        <f>+K35/P35</f>
        <v>2.0761722949080519</v>
      </c>
    </row>
    <row r="36" spans="1:17" s="341" customFormat="1" ht="42.75" customHeight="1">
      <c r="A36" s="278"/>
      <c r="B36" s="278"/>
      <c r="C36" s="278"/>
      <c r="D36" s="278"/>
      <c r="E36" s="278">
        <v>225</v>
      </c>
      <c r="F36" s="278"/>
      <c r="G36" s="161" t="s">
        <v>683</v>
      </c>
      <c r="H36" s="257" t="s">
        <v>681</v>
      </c>
      <c r="I36" s="241">
        <v>30</v>
      </c>
      <c r="J36" s="241">
        <v>400</v>
      </c>
      <c r="K36" s="329">
        <f>+J36/I36</f>
        <v>13.333333333333334</v>
      </c>
      <c r="L36" s="325">
        <v>195100</v>
      </c>
      <c r="M36" s="325">
        <v>140296.74</v>
      </c>
      <c r="N36" s="325">
        <v>140296.74</v>
      </c>
      <c r="O36" s="325">
        <v>140296.74</v>
      </c>
      <c r="P36" s="329">
        <f>+M36/L36</f>
        <v>0.71910169144028702</v>
      </c>
      <c r="Q36" s="329">
        <f>+K36/P36</f>
        <v>18.541652025081508</v>
      </c>
    </row>
    <row r="37" spans="1:17" s="341" customFormat="1" ht="48.75" customHeight="1">
      <c r="A37" s="278"/>
      <c r="B37" s="278"/>
      <c r="C37" s="278"/>
      <c r="D37" s="278">
        <v>9</v>
      </c>
      <c r="E37" s="278"/>
      <c r="F37" s="278"/>
      <c r="G37" s="161" t="s">
        <v>660</v>
      </c>
      <c r="H37" s="257"/>
      <c r="I37" s="241"/>
      <c r="J37" s="330"/>
      <c r="K37" s="328"/>
      <c r="L37" s="325">
        <f>+L38+L39+L40+L41</f>
        <v>101684890.11999999</v>
      </c>
      <c r="M37" s="325">
        <f>+M38+M39+M40+M41</f>
        <v>82757894.709999993</v>
      </c>
      <c r="N37" s="325">
        <f>+N38+N39+N40+N41</f>
        <v>82757894.709999993</v>
      </c>
      <c r="O37" s="325">
        <f>+O38+O39+O40+O41</f>
        <v>82757894.709999993</v>
      </c>
      <c r="P37" s="329"/>
      <c r="Q37" s="329"/>
    </row>
    <row r="38" spans="1:17" s="341" customFormat="1" ht="54.75" customHeight="1">
      <c r="A38" s="278"/>
      <c r="B38" s="278"/>
      <c r="C38" s="278"/>
      <c r="D38" s="278"/>
      <c r="E38" s="278">
        <v>227</v>
      </c>
      <c r="F38" s="278"/>
      <c r="G38" s="161" t="s">
        <v>661</v>
      </c>
      <c r="H38" s="257" t="s">
        <v>633</v>
      </c>
      <c r="I38" s="241">
        <v>1</v>
      </c>
      <c r="J38" s="241">
        <v>1</v>
      </c>
      <c r="K38" s="329">
        <v>0</v>
      </c>
      <c r="L38" s="325">
        <v>2668000</v>
      </c>
      <c r="M38" s="325">
        <v>411152.85</v>
      </c>
      <c r="N38" s="325">
        <v>411152.85</v>
      </c>
      <c r="O38" s="325">
        <v>411152.85</v>
      </c>
      <c r="P38" s="329">
        <f>+M38/L38</f>
        <v>0.15410526611694153</v>
      </c>
      <c r="Q38" s="329">
        <v>0</v>
      </c>
    </row>
    <row r="39" spans="1:17" s="341" customFormat="1" ht="70.5" customHeight="1">
      <c r="A39" s="278"/>
      <c r="B39" s="278"/>
      <c r="C39" s="278"/>
      <c r="D39" s="278"/>
      <c r="E39" s="278">
        <v>228</v>
      </c>
      <c r="F39" s="278"/>
      <c r="G39" s="161" t="s">
        <v>662</v>
      </c>
      <c r="H39" s="257" t="s">
        <v>633</v>
      </c>
      <c r="I39" s="241">
        <v>33</v>
      </c>
      <c r="J39" s="241">
        <v>28</v>
      </c>
      <c r="K39" s="329">
        <f>+J39/I39</f>
        <v>0.84848484848484851</v>
      </c>
      <c r="L39" s="325">
        <v>14836658.41</v>
      </c>
      <c r="M39" s="325">
        <v>4991996.01</v>
      </c>
      <c r="N39" s="325">
        <v>4991996.01</v>
      </c>
      <c r="O39" s="325">
        <v>4991996.01</v>
      </c>
      <c r="P39" s="329">
        <f>+M39/L39</f>
        <v>0.33646363433395243</v>
      </c>
      <c r="Q39" s="329">
        <f>+K39/P39</f>
        <v>2.5217728214951642</v>
      </c>
    </row>
    <row r="40" spans="1:17" s="341" customFormat="1" ht="52.5" customHeight="1">
      <c r="A40" s="278"/>
      <c r="B40" s="278"/>
      <c r="C40" s="278"/>
      <c r="D40" s="278"/>
      <c r="E40" s="278">
        <v>229</v>
      </c>
      <c r="F40" s="278"/>
      <c r="G40" s="161" t="s">
        <v>684</v>
      </c>
      <c r="H40" s="257" t="s">
        <v>681</v>
      </c>
      <c r="I40" s="241">
        <v>820</v>
      </c>
      <c r="J40" s="241">
        <v>950</v>
      </c>
      <c r="K40" s="329">
        <f>+J40/I40</f>
        <v>1.1585365853658536</v>
      </c>
      <c r="L40" s="325">
        <v>3000000</v>
      </c>
      <c r="M40" s="325">
        <v>2995401.94</v>
      </c>
      <c r="N40" s="325">
        <v>2995401.94</v>
      </c>
      <c r="O40" s="325">
        <v>2995401.94</v>
      </c>
      <c r="P40" s="329">
        <f>+M40/L40</f>
        <v>0.99846731333333327</v>
      </c>
      <c r="Q40" s="329">
        <f>+K40/P40</f>
        <v>1.160314984671994</v>
      </c>
    </row>
    <row r="41" spans="1:17" s="341" customFormat="1" ht="39" customHeight="1">
      <c r="A41" s="278"/>
      <c r="B41" s="278"/>
      <c r="C41" s="278"/>
      <c r="D41" s="278"/>
      <c r="E41" s="278">
        <v>230</v>
      </c>
      <c r="F41" s="278"/>
      <c r="G41" s="161" t="s">
        <v>685</v>
      </c>
      <c r="H41" s="257" t="s">
        <v>681</v>
      </c>
      <c r="I41" s="241">
        <v>18733</v>
      </c>
      <c r="J41" s="241">
        <f>15170+2005+507</f>
        <v>17682</v>
      </c>
      <c r="K41" s="329">
        <f>+J41/I41</f>
        <v>0.94389579885763086</v>
      </c>
      <c r="L41" s="325">
        <v>81180231.709999993</v>
      </c>
      <c r="M41" s="325">
        <v>74359343.909999996</v>
      </c>
      <c r="N41" s="325">
        <v>74359343.909999996</v>
      </c>
      <c r="O41" s="325">
        <v>74359343.909999996</v>
      </c>
      <c r="P41" s="329">
        <f>+M41/L41</f>
        <v>0.91597846352094381</v>
      </c>
      <c r="Q41" s="329">
        <f>+K41/P41</f>
        <v>1.0304781569092523</v>
      </c>
    </row>
    <row r="42" spans="1:17" s="341" customFormat="1" ht="32.25" customHeight="1">
      <c r="A42" s="278"/>
      <c r="B42" s="278">
        <v>3</v>
      </c>
      <c r="C42" s="278"/>
      <c r="D42" s="278"/>
      <c r="E42" s="278"/>
      <c r="F42" s="278"/>
      <c r="G42" s="161" t="s">
        <v>686</v>
      </c>
      <c r="H42" s="257"/>
      <c r="I42" s="241"/>
      <c r="J42" s="330"/>
      <c r="K42" s="328"/>
      <c r="L42" s="325">
        <v>24502</v>
      </c>
      <c r="M42" s="325">
        <v>0</v>
      </c>
      <c r="N42" s="325">
        <v>0</v>
      </c>
      <c r="O42" s="325">
        <v>0</v>
      </c>
      <c r="P42" s="329"/>
      <c r="Q42" s="329"/>
    </row>
    <row r="43" spans="1:17" s="341" customFormat="1" ht="68.25" customHeight="1">
      <c r="A43" s="278"/>
      <c r="B43" s="278"/>
      <c r="C43" s="278">
        <v>1</v>
      </c>
      <c r="D43" s="278"/>
      <c r="E43" s="278"/>
      <c r="F43" s="278"/>
      <c r="G43" s="161" t="s">
        <v>687</v>
      </c>
      <c r="H43" s="257"/>
      <c r="I43" s="241"/>
      <c r="J43" s="330"/>
      <c r="K43" s="328"/>
      <c r="L43" s="325">
        <v>24502</v>
      </c>
      <c r="M43" s="325">
        <v>0</v>
      </c>
      <c r="N43" s="325">
        <v>0</v>
      </c>
      <c r="O43" s="325">
        <v>0</v>
      </c>
      <c r="P43" s="329"/>
      <c r="Q43" s="329"/>
    </row>
    <row r="44" spans="1:17" s="341" customFormat="1" ht="42" customHeight="1">
      <c r="A44" s="278"/>
      <c r="B44" s="278"/>
      <c r="C44" s="278"/>
      <c r="D44" s="278">
        <v>2</v>
      </c>
      <c r="E44" s="278"/>
      <c r="F44" s="278"/>
      <c r="G44" s="161" t="s">
        <v>688</v>
      </c>
      <c r="H44" s="257"/>
      <c r="I44" s="241"/>
      <c r="J44" s="330"/>
      <c r="K44" s="328"/>
      <c r="L44" s="325">
        <v>24502</v>
      </c>
      <c r="M44" s="325">
        <v>0</v>
      </c>
      <c r="N44" s="325">
        <v>0</v>
      </c>
      <c r="O44" s="325">
        <v>0</v>
      </c>
      <c r="P44" s="329"/>
      <c r="Q44" s="329"/>
    </row>
    <row r="45" spans="1:17" s="341" customFormat="1" ht="32.25" customHeight="1">
      <c r="A45" s="278"/>
      <c r="B45" s="278"/>
      <c r="C45" s="278"/>
      <c r="D45" s="278"/>
      <c r="E45" s="278">
        <v>232</v>
      </c>
      <c r="F45" s="278"/>
      <c r="G45" s="161" t="s">
        <v>689</v>
      </c>
      <c r="H45" s="257" t="s">
        <v>681</v>
      </c>
      <c r="I45" s="241">
        <v>4200</v>
      </c>
      <c r="J45" s="241">
        <v>4200</v>
      </c>
      <c r="K45" s="329">
        <f>+J45/I45</f>
        <v>1</v>
      </c>
      <c r="L45" s="325">
        <v>24502</v>
      </c>
      <c r="M45" s="325">
        <v>0</v>
      </c>
      <c r="N45" s="325">
        <v>0</v>
      </c>
      <c r="O45" s="325">
        <v>0</v>
      </c>
      <c r="P45" s="329">
        <v>0</v>
      </c>
      <c r="Q45" s="329">
        <v>0</v>
      </c>
    </row>
    <row r="46" spans="1:17" s="341" customFormat="1" ht="38.25" customHeight="1">
      <c r="A46" s="278">
        <v>2</v>
      </c>
      <c r="B46" s="278"/>
      <c r="C46" s="278"/>
      <c r="D46" s="278"/>
      <c r="E46" s="278"/>
      <c r="F46" s="278"/>
      <c r="G46" s="161" t="s">
        <v>614</v>
      </c>
      <c r="H46" s="257"/>
      <c r="I46" s="241"/>
      <c r="J46" s="330"/>
      <c r="K46" s="328"/>
      <c r="L46" s="325">
        <f t="shared" ref="L46:O47" si="1">+L47</f>
        <v>165261069.14000002</v>
      </c>
      <c r="M46" s="325">
        <f t="shared" si="1"/>
        <v>156265359.21999997</v>
      </c>
      <c r="N46" s="325">
        <f t="shared" si="1"/>
        <v>156265359.21999997</v>
      </c>
      <c r="O46" s="325">
        <f t="shared" si="1"/>
        <v>156265359.21999997</v>
      </c>
      <c r="P46" s="329"/>
      <c r="Q46" s="329"/>
    </row>
    <row r="47" spans="1:17" s="341" customFormat="1" ht="29.25" customHeight="1">
      <c r="A47" s="278"/>
      <c r="B47" s="278">
        <v>1</v>
      </c>
      <c r="C47" s="278"/>
      <c r="D47" s="278"/>
      <c r="E47" s="278"/>
      <c r="F47" s="278"/>
      <c r="G47" s="161" t="s">
        <v>615</v>
      </c>
      <c r="H47" s="257"/>
      <c r="I47" s="241"/>
      <c r="J47" s="330"/>
      <c r="K47" s="328"/>
      <c r="L47" s="325">
        <f t="shared" si="1"/>
        <v>165261069.14000002</v>
      </c>
      <c r="M47" s="325">
        <f t="shared" si="1"/>
        <v>156265359.21999997</v>
      </c>
      <c r="N47" s="325">
        <f t="shared" si="1"/>
        <v>156265359.21999997</v>
      </c>
      <c r="O47" s="325">
        <f t="shared" si="1"/>
        <v>156265359.21999997</v>
      </c>
      <c r="P47" s="329"/>
      <c r="Q47" s="329"/>
    </row>
    <row r="48" spans="1:17" s="341" customFormat="1" ht="30.75" customHeight="1">
      <c r="A48" s="278"/>
      <c r="B48" s="278"/>
      <c r="C48" s="278">
        <v>7</v>
      </c>
      <c r="D48" s="278"/>
      <c r="E48" s="278"/>
      <c r="F48" s="278"/>
      <c r="G48" s="161" t="s">
        <v>616</v>
      </c>
      <c r="H48" s="257"/>
      <c r="I48" s="241"/>
      <c r="J48" s="330"/>
      <c r="K48" s="328"/>
      <c r="L48" s="325">
        <f>+L49+L52</f>
        <v>165261069.14000002</v>
      </c>
      <c r="M48" s="325">
        <f>+M49+M52</f>
        <v>156265359.21999997</v>
      </c>
      <c r="N48" s="325">
        <f>+N49+N52</f>
        <v>156265359.21999997</v>
      </c>
      <c r="O48" s="325">
        <f>+O49+O52</f>
        <v>156265359.21999997</v>
      </c>
      <c r="P48" s="329"/>
      <c r="Q48" s="329"/>
    </row>
    <row r="49" spans="1:17" s="341" customFormat="1" ht="30" customHeight="1">
      <c r="A49" s="278"/>
      <c r="B49" s="278"/>
      <c r="C49" s="278"/>
      <c r="D49" s="278">
        <v>1</v>
      </c>
      <c r="E49" s="278"/>
      <c r="F49" s="278"/>
      <c r="G49" s="161" t="s">
        <v>617</v>
      </c>
      <c r="H49" s="257"/>
      <c r="I49" s="241"/>
      <c r="J49" s="330"/>
      <c r="K49" s="328"/>
      <c r="L49" s="325">
        <f>+L50+L51</f>
        <v>81598305.710000008</v>
      </c>
      <c r="M49" s="325">
        <f>+M50+M51</f>
        <v>74483149.019999996</v>
      </c>
      <c r="N49" s="325">
        <f>+N50+N51</f>
        <v>74483149.019999996</v>
      </c>
      <c r="O49" s="325">
        <f>+O50+O51</f>
        <v>74483149.019999996</v>
      </c>
      <c r="P49" s="329"/>
      <c r="Q49" s="329"/>
    </row>
    <row r="50" spans="1:17" s="341" customFormat="1" ht="42" customHeight="1">
      <c r="A50" s="278"/>
      <c r="B50" s="278"/>
      <c r="C50" s="278"/>
      <c r="D50" s="278"/>
      <c r="E50" s="278">
        <v>201</v>
      </c>
      <c r="F50" s="278"/>
      <c r="G50" s="161" t="s">
        <v>690</v>
      </c>
      <c r="H50" s="257" t="s">
        <v>677</v>
      </c>
      <c r="I50" s="241">
        <v>8</v>
      </c>
      <c r="J50" s="241">
        <v>8</v>
      </c>
      <c r="K50" s="329">
        <f>+J50/I50</f>
        <v>1</v>
      </c>
      <c r="L50" s="325">
        <v>3113848</v>
      </c>
      <c r="M50" s="325">
        <v>0</v>
      </c>
      <c r="N50" s="325">
        <v>0</v>
      </c>
      <c r="O50" s="325">
        <v>0</v>
      </c>
      <c r="P50" s="329">
        <v>0</v>
      </c>
      <c r="Q50" s="329">
        <v>0</v>
      </c>
    </row>
    <row r="51" spans="1:17" s="341" customFormat="1" ht="33.75" customHeight="1">
      <c r="A51" s="278"/>
      <c r="B51" s="278"/>
      <c r="C51" s="278"/>
      <c r="D51" s="278"/>
      <c r="E51" s="278">
        <v>203</v>
      </c>
      <c r="F51" s="278"/>
      <c r="G51" s="161" t="s">
        <v>618</v>
      </c>
      <c r="H51" s="257" t="s">
        <v>617</v>
      </c>
      <c r="I51" s="241">
        <v>253</v>
      </c>
      <c r="J51" s="241">
        <v>253</v>
      </c>
      <c r="K51" s="329">
        <f>+J51/I51</f>
        <v>1</v>
      </c>
      <c r="L51" s="325">
        <v>78484457.710000008</v>
      </c>
      <c r="M51" s="325">
        <v>74483149.019999996</v>
      </c>
      <c r="N51" s="325">
        <v>74483149.019999996</v>
      </c>
      <c r="O51" s="325">
        <v>74483149.019999996</v>
      </c>
      <c r="P51" s="329">
        <f>+M51/L51</f>
        <v>0.94901782076669439</v>
      </c>
      <c r="Q51" s="329">
        <f>+K51/P51</f>
        <v>1.053720992501614</v>
      </c>
    </row>
    <row r="52" spans="1:17" s="341" customFormat="1" ht="42.75" customHeight="1">
      <c r="A52" s="278"/>
      <c r="B52" s="278"/>
      <c r="C52" s="278"/>
      <c r="D52" s="278">
        <v>2</v>
      </c>
      <c r="E52" s="278"/>
      <c r="F52" s="278"/>
      <c r="G52" s="161" t="s">
        <v>691</v>
      </c>
      <c r="H52" s="257"/>
      <c r="I52" s="241"/>
      <c r="J52" s="330"/>
      <c r="K52" s="328"/>
      <c r="L52" s="325">
        <f>+L53</f>
        <v>83662763.430000007</v>
      </c>
      <c r="M52" s="325">
        <f>+M53</f>
        <v>81782210.199999988</v>
      </c>
      <c r="N52" s="325">
        <f>+N53</f>
        <v>81782210.199999988</v>
      </c>
      <c r="O52" s="325">
        <f>+O53</f>
        <v>81782210.199999988</v>
      </c>
      <c r="P52" s="329"/>
      <c r="Q52" s="329"/>
    </row>
    <row r="53" spans="1:17" s="341" customFormat="1" ht="48" customHeight="1">
      <c r="A53" s="278"/>
      <c r="B53" s="278"/>
      <c r="C53" s="278"/>
      <c r="D53" s="278"/>
      <c r="E53" s="278">
        <v>204</v>
      </c>
      <c r="F53" s="278"/>
      <c r="G53" s="161" t="s">
        <v>692</v>
      </c>
      <c r="H53" s="257" t="s">
        <v>693</v>
      </c>
      <c r="I53" s="241">
        <v>1</v>
      </c>
      <c r="J53" s="241">
        <v>1</v>
      </c>
      <c r="K53" s="329">
        <f>+J53/I53</f>
        <v>1</v>
      </c>
      <c r="L53" s="325">
        <v>83662763.430000007</v>
      </c>
      <c r="M53" s="325">
        <v>81782210.199999988</v>
      </c>
      <c r="N53" s="325">
        <v>81782210.199999988</v>
      </c>
      <c r="O53" s="325">
        <v>81782210.199999988</v>
      </c>
      <c r="P53" s="329">
        <f>+M53/L53</f>
        <v>0.97752221952872187</v>
      </c>
      <c r="Q53" s="329">
        <f>+K53/P53</f>
        <v>1.0229946491468143</v>
      </c>
    </row>
    <row r="54" spans="1:17" s="341" customFormat="1" ht="33" customHeight="1">
      <c r="A54" s="278">
        <v>3</v>
      </c>
      <c r="B54" s="278"/>
      <c r="C54" s="278"/>
      <c r="D54" s="278"/>
      <c r="E54" s="278"/>
      <c r="F54" s="278"/>
      <c r="G54" s="161" t="s">
        <v>694</v>
      </c>
      <c r="H54" s="257"/>
      <c r="I54" s="241"/>
      <c r="J54" s="330"/>
      <c r="K54" s="328"/>
      <c r="L54" s="325">
        <f>+L55+L59</f>
        <v>27704200.549999997</v>
      </c>
      <c r="M54" s="325">
        <f>+M55+M59</f>
        <v>25238195.48</v>
      </c>
      <c r="N54" s="325">
        <f>+N55+N59</f>
        <v>25238195.48</v>
      </c>
      <c r="O54" s="325">
        <f>+O55+O59</f>
        <v>25238195.48</v>
      </c>
      <c r="P54" s="329"/>
      <c r="Q54" s="329"/>
    </row>
    <row r="55" spans="1:17" s="341" customFormat="1" ht="31.5" customHeight="1">
      <c r="A55" s="278"/>
      <c r="B55" s="278">
        <v>2</v>
      </c>
      <c r="C55" s="278"/>
      <c r="D55" s="278"/>
      <c r="E55" s="278"/>
      <c r="F55" s="278"/>
      <c r="G55" s="161" t="s">
        <v>629</v>
      </c>
      <c r="H55" s="257"/>
      <c r="I55" s="241"/>
      <c r="J55" s="330"/>
      <c r="K55" s="328"/>
      <c r="L55" s="325">
        <f t="shared" ref="L55:O57" si="2">+L56</f>
        <v>176927.05</v>
      </c>
      <c r="M55" s="325">
        <f t="shared" si="2"/>
        <v>104449.05</v>
      </c>
      <c r="N55" s="325">
        <f t="shared" si="2"/>
        <v>104449.05</v>
      </c>
      <c r="O55" s="325">
        <f t="shared" si="2"/>
        <v>104449.05</v>
      </c>
      <c r="P55" s="329"/>
      <c r="Q55" s="329"/>
    </row>
    <row r="56" spans="1:17" s="341" customFormat="1" ht="28.5" customHeight="1">
      <c r="A56" s="278"/>
      <c r="B56" s="278"/>
      <c r="C56" s="278">
        <v>1</v>
      </c>
      <c r="D56" s="278"/>
      <c r="E56" s="278"/>
      <c r="F56" s="278"/>
      <c r="G56" s="161" t="s">
        <v>642</v>
      </c>
      <c r="H56" s="257"/>
      <c r="I56" s="241"/>
      <c r="J56" s="330"/>
      <c r="K56" s="328"/>
      <c r="L56" s="325">
        <f t="shared" si="2"/>
        <v>176927.05</v>
      </c>
      <c r="M56" s="325">
        <f t="shared" si="2"/>
        <v>104449.05</v>
      </c>
      <c r="N56" s="325">
        <f t="shared" si="2"/>
        <v>104449.05</v>
      </c>
      <c r="O56" s="325">
        <f t="shared" si="2"/>
        <v>104449.05</v>
      </c>
      <c r="P56" s="329"/>
      <c r="Q56" s="329"/>
    </row>
    <row r="57" spans="1:17" s="341" customFormat="1" ht="44.25" customHeight="1">
      <c r="A57" s="278"/>
      <c r="B57" s="278"/>
      <c r="C57" s="278"/>
      <c r="D57" s="278">
        <v>5</v>
      </c>
      <c r="E57" s="278"/>
      <c r="F57" s="278"/>
      <c r="G57" s="161" t="s">
        <v>695</v>
      </c>
      <c r="H57" s="257"/>
      <c r="I57" s="241"/>
      <c r="J57" s="330"/>
      <c r="K57" s="328"/>
      <c r="L57" s="325">
        <f t="shared" si="2"/>
        <v>176927.05</v>
      </c>
      <c r="M57" s="325">
        <f t="shared" si="2"/>
        <v>104449.05</v>
      </c>
      <c r="N57" s="325">
        <f t="shared" si="2"/>
        <v>104449.05</v>
      </c>
      <c r="O57" s="325">
        <f t="shared" si="2"/>
        <v>104449.05</v>
      </c>
      <c r="P57" s="329"/>
      <c r="Q57" s="329"/>
    </row>
    <row r="58" spans="1:17" s="341" customFormat="1" ht="43.5" customHeight="1">
      <c r="A58" s="278"/>
      <c r="B58" s="278"/>
      <c r="C58" s="278"/>
      <c r="D58" s="278"/>
      <c r="E58" s="278">
        <v>209</v>
      </c>
      <c r="F58" s="278"/>
      <c r="G58" s="161" t="s">
        <v>696</v>
      </c>
      <c r="H58" s="257" t="s">
        <v>697</v>
      </c>
      <c r="I58" s="241">
        <v>2300</v>
      </c>
      <c r="J58" s="241">
        <v>58000</v>
      </c>
      <c r="K58" s="329">
        <f>+J58/I58</f>
        <v>25.217391304347824</v>
      </c>
      <c r="L58" s="325">
        <v>176927.05</v>
      </c>
      <c r="M58" s="325">
        <v>104449.05</v>
      </c>
      <c r="N58" s="325">
        <v>104449.05</v>
      </c>
      <c r="O58" s="325">
        <v>104449.05</v>
      </c>
      <c r="P58" s="329">
        <f>+M58/L58</f>
        <v>0.59035093842349151</v>
      </c>
      <c r="Q58" s="329">
        <f>+K58/P58</f>
        <v>42.715933291627955</v>
      </c>
    </row>
    <row r="59" spans="1:17" s="341" customFormat="1" ht="32.25" customHeight="1">
      <c r="A59" s="278"/>
      <c r="B59" s="278">
        <v>3</v>
      </c>
      <c r="C59" s="278"/>
      <c r="D59" s="278"/>
      <c r="E59" s="278"/>
      <c r="F59" s="278"/>
      <c r="G59" s="161" t="s">
        <v>686</v>
      </c>
      <c r="H59" s="257"/>
      <c r="I59" s="241"/>
      <c r="J59" s="330"/>
      <c r="K59" s="328"/>
      <c r="L59" s="325">
        <f>+L60+L63</f>
        <v>27527273.499999996</v>
      </c>
      <c r="M59" s="325">
        <f>+M60+M63</f>
        <v>25133746.43</v>
      </c>
      <c r="N59" s="325">
        <f>+N60+N63</f>
        <v>25133746.43</v>
      </c>
      <c r="O59" s="325">
        <f>+O60+O63</f>
        <v>25133746.43</v>
      </c>
      <c r="P59" s="329"/>
      <c r="Q59" s="329"/>
    </row>
    <row r="60" spans="1:17" s="341" customFormat="1" ht="47.25" customHeight="1">
      <c r="A60" s="278"/>
      <c r="B60" s="278"/>
      <c r="C60" s="278">
        <v>1</v>
      </c>
      <c r="D60" s="278"/>
      <c r="E60" s="278"/>
      <c r="F60" s="278"/>
      <c r="G60" s="161" t="s">
        <v>687</v>
      </c>
      <c r="H60" s="257"/>
      <c r="I60" s="241"/>
      <c r="J60" s="330"/>
      <c r="K60" s="328"/>
      <c r="L60" s="325">
        <f t="shared" ref="L60:O61" si="3">+L61</f>
        <v>24929330.089999996</v>
      </c>
      <c r="M60" s="325">
        <f t="shared" si="3"/>
        <v>23199993.399999999</v>
      </c>
      <c r="N60" s="325">
        <f t="shared" si="3"/>
        <v>23199993.399999999</v>
      </c>
      <c r="O60" s="325">
        <f t="shared" si="3"/>
        <v>23199993.399999999</v>
      </c>
      <c r="P60" s="329"/>
      <c r="Q60" s="329"/>
    </row>
    <row r="61" spans="1:17" s="341" customFormat="1" ht="36" customHeight="1">
      <c r="A61" s="278"/>
      <c r="B61" s="278"/>
      <c r="C61" s="278"/>
      <c r="D61" s="278">
        <v>1</v>
      </c>
      <c r="E61" s="278"/>
      <c r="F61" s="278"/>
      <c r="G61" s="161" t="s">
        <v>698</v>
      </c>
      <c r="H61" s="257"/>
      <c r="I61" s="241"/>
      <c r="J61" s="330"/>
      <c r="K61" s="328"/>
      <c r="L61" s="325">
        <f t="shared" si="3"/>
        <v>24929330.089999996</v>
      </c>
      <c r="M61" s="325">
        <f t="shared" si="3"/>
        <v>23199993.399999999</v>
      </c>
      <c r="N61" s="325">
        <f t="shared" si="3"/>
        <v>23199993.399999999</v>
      </c>
      <c r="O61" s="325">
        <f t="shared" si="3"/>
        <v>23199993.399999999</v>
      </c>
      <c r="P61" s="329"/>
      <c r="Q61" s="329"/>
    </row>
    <row r="62" spans="1:17" s="341" customFormat="1" ht="51" customHeight="1">
      <c r="A62" s="278"/>
      <c r="B62" s="278"/>
      <c r="C62" s="278"/>
      <c r="D62" s="278"/>
      <c r="E62" s="278">
        <v>215</v>
      </c>
      <c r="F62" s="278"/>
      <c r="G62" s="161" t="s">
        <v>699</v>
      </c>
      <c r="H62" s="257" t="s">
        <v>700</v>
      </c>
      <c r="I62" s="241">
        <v>700</v>
      </c>
      <c r="J62" s="241">
        <v>700</v>
      </c>
      <c r="K62" s="329">
        <f>+J62/I62</f>
        <v>1</v>
      </c>
      <c r="L62" s="325">
        <v>24929330.089999996</v>
      </c>
      <c r="M62" s="325">
        <v>23199993.399999999</v>
      </c>
      <c r="N62" s="325">
        <v>23199993.399999999</v>
      </c>
      <c r="O62" s="325">
        <v>23199993.399999999</v>
      </c>
      <c r="P62" s="329">
        <f>+M62/L62</f>
        <v>0.93063043877405704</v>
      </c>
      <c r="Q62" s="329">
        <f>+K62/P62</f>
        <v>1.0745403957744228</v>
      </c>
    </row>
    <row r="63" spans="1:17" s="341" customFormat="1" ht="33.75" customHeight="1">
      <c r="A63" s="278"/>
      <c r="B63" s="278"/>
      <c r="C63" s="278">
        <v>9</v>
      </c>
      <c r="D63" s="278"/>
      <c r="E63" s="278"/>
      <c r="F63" s="278"/>
      <c r="G63" s="161" t="s">
        <v>701</v>
      </c>
      <c r="H63" s="257"/>
      <c r="I63" s="241"/>
      <c r="J63" s="330"/>
      <c r="K63" s="328"/>
      <c r="L63" s="325">
        <f t="shared" ref="L63:O64" si="4">+L64</f>
        <v>2597943.41</v>
      </c>
      <c r="M63" s="325">
        <f t="shared" si="4"/>
        <v>1933753.03</v>
      </c>
      <c r="N63" s="325">
        <f t="shared" si="4"/>
        <v>1933753.03</v>
      </c>
      <c r="O63" s="325">
        <f t="shared" si="4"/>
        <v>1933753.03</v>
      </c>
      <c r="P63" s="329"/>
      <c r="Q63" s="329"/>
    </row>
    <row r="64" spans="1:17" s="341" customFormat="1" ht="25.5" customHeight="1">
      <c r="A64" s="278"/>
      <c r="B64" s="278"/>
      <c r="C64" s="278"/>
      <c r="D64" s="278">
        <v>3</v>
      </c>
      <c r="E64" s="278"/>
      <c r="F64" s="278"/>
      <c r="G64" s="161" t="s">
        <v>702</v>
      </c>
      <c r="H64" s="257"/>
      <c r="I64" s="241"/>
      <c r="J64" s="330"/>
      <c r="K64" s="328"/>
      <c r="L64" s="325">
        <f t="shared" si="4"/>
        <v>2597943.41</v>
      </c>
      <c r="M64" s="325">
        <f t="shared" si="4"/>
        <v>1933753.03</v>
      </c>
      <c r="N64" s="325">
        <f t="shared" si="4"/>
        <v>1933753.03</v>
      </c>
      <c r="O64" s="325">
        <f t="shared" si="4"/>
        <v>1933753.03</v>
      </c>
      <c r="P64" s="329"/>
      <c r="Q64" s="329"/>
    </row>
    <row r="65" spans="1:17" s="341" customFormat="1" ht="19.5" customHeight="1">
      <c r="A65" s="278"/>
      <c r="B65" s="278"/>
      <c r="C65" s="278"/>
      <c r="D65" s="278"/>
      <c r="E65" s="278">
        <v>201</v>
      </c>
      <c r="F65" s="278"/>
      <c r="G65" s="161" t="s">
        <v>703</v>
      </c>
      <c r="H65" s="257" t="s">
        <v>704</v>
      </c>
      <c r="I65" s="241">
        <v>910</v>
      </c>
      <c r="J65" s="241">
        <v>910</v>
      </c>
      <c r="K65" s="329">
        <f>+J65/I65</f>
        <v>1</v>
      </c>
      <c r="L65" s="325">
        <v>2597943.41</v>
      </c>
      <c r="M65" s="325">
        <v>1933753.03</v>
      </c>
      <c r="N65" s="325">
        <v>1933753.03</v>
      </c>
      <c r="O65" s="325">
        <v>1933753.03</v>
      </c>
      <c r="P65" s="329">
        <f>+M65/L65</f>
        <v>0.74433993541067933</v>
      </c>
      <c r="Q65" s="329">
        <f>+K65/P65</f>
        <v>1.343472185794067</v>
      </c>
    </row>
    <row r="66" spans="1:17" s="341" customFormat="1" ht="51.75" customHeight="1">
      <c r="A66" s="278">
        <v>4</v>
      </c>
      <c r="B66" s="278"/>
      <c r="C66" s="278"/>
      <c r="D66" s="278"/>
      <c r="E66" s="278"/>
      <c r="F66" s="278"/>
      <c r="G66" s="161" t="s">
        <v>628</v>
      </c>
      <c r="H66" s="257"/>
      <c r="I66" s="241"/>
      <c r="J66" s="330"/>
      <c r="K66" s="328"/>
      <c r="L66" s="325">
        <f>+L67</f>
        <v>759928981.05000007</v>
      </c>
      <c r="M66" s="325">
        <f>+M67</f>
        <v>538711321.87999976</v>
      </c>
      <c r="N66" s="325">
        <f>+N67</f>
        <v>538711321.87999976</v>
      </c>
      <c r="O66" s="325">
        <f>+O67</f>
        <v>538711321.87999976</v>
      </c>
      <c r="P66" s="329"/>
      <c r="Q66" s="329"/>
    </row>
    <row r="67" spans="1:17" s="341" customFormat="1" ht="37.5" customHeight="1">
      <c r="A67" s="278"/>
      <c r="B67" s="278">
        <v>2</v>
      </c>
      <c r="C67" s="278"/>
      <c r="D67" s="278"/>
      <c r="E67" s="278"/>
      <c r="F67" s="278"/>
      <c r="G67" s="161" t="s">
        <v>629</v>
      </c>
      <c r="H67" s="257"/>
      <c r="I67" s="241"/>
      <c r="J67" s="330"/>
      <c r="K67" s="328"/>
      <c r="L67" s="325">
        <f>+L68+L76</f>
        <v>759928981.05000007</v>
      </c>
      <c r="M67" s="325">
        <f>+M68+M76</f>
        <v>538711321.87999976</v>
      </c>
      <c r="N67" s="325">
        <f>+N68+N76</f>
        <v>538711321.87999976</v>
      </c>
      <c r="O67" s="325">
        <f>+O68+O76</f>
        <v>538711321.87999976</v>
      </c>
      <c r="P67" s="329"/>
      <c r="Q67" s="329"/>
    </row>
    <row r="68" spans="1:17" s="341" customFormat="1" ht="38.25" customHeight="1">
      <c r="A68" s="278"/>
      <c r="B68" s="278"/>
      <c r="C68" s="278">
        <v>1</v>
      </c>
      <c r="D68" s="278"/>
      <c r="E68" s="278"/>
      <c r="F68" s="278"/>
      <c r="G68" s="161" t="s">
        <v>642</v>
      </c>
      <c r="H68" s="257"/>
      <c r="I68" s="241"/>
      <c r="J68" s="330"/>
      <c r="K68" s="328"/>
      <c r="L68" s="325">
        <f>+L69+L71+L73</f>
        <v>261698114.63999999</v>
      </c>
      <c r="M68" s="325">
        <f>+M69+M71+M73</f>
        <v>228285946.11999997</v>
      </c>
      <c r="N68" s="325">
        <f>+N69+N71+N73</f>
        <v>228285946.11999997</v>
      </c>
      <c r="O68" s="325">
        <f>+O69+O71+O73</f>
        <v>228285946.11999997</v>
      </c>
      <c r="P68" s="329"/>
      <c r="Q68" s="329"/>
    </row>
    <row r="69" spans="1:17" s="341" customFormat="1" ht="26.25" customHeight="1">
      <c r="A69" s="278"/>
      <c r="B69" s="278"/>
      <c r="C69" s="278"/>
      <c r="D69" s="278">
        <v>1</v>
      </c>
      <c r="E69" s="278"/>
      <c r="F69" s="278"/>
      <c r="G69" s="161" t="s">
        <v>705</v>
      </c>
      <c r="H69" s="257"/>
      <c r="I69" s="241"/>
      <c r="J69" s="330"/>
      <c r="K69" s="328"/>
      <c r="L69" s="325">
        <f>+L70</f>
        <v>192483565.82999998</v>
      </c>
      <c r="M69" s="325">
        <f>+M70</f>
        <v>182741365.06</v>
      </c>
      <c r="N69" s="325">
        <f>+N70</f>
        <v>182741365.06</v>
      </c>
      <c r="O69" s="325">
        <f>+O70</f>
        <v>182741365.06</v>
      </c>
      <c r="P69" s="329"/>
      <c r="Q69" s="329"/>
    </row>
    <row r="70" spans="1:17" s="341" customFormat="1" ht="45" customHeight="1">
      <c r="A70" s="278"/>
      <c r="B70" s="278"/>
      <c r="C70" s="278"/>
      <c r="D70" s="278"/>
      <c r="E70" s="278">
        <v>203</v>
      </c>
      <c r="F70" s="278"/>
      <c r="G70" s="161" t="s">
        <v>706</v>
      </c>
      <c r="H70" s="257" t="s">
        <v>707</v>
      </c>
      <c r="I70" s="241">
        <v>200000</v>
      </c>
      <c r="J70" s="330">
        <v>255317</v>
      </c>
      <c r="K70" s="329">
        <f>+J70/I70</f>
        <v>1.2765850000000001</v>
      </c>
      <c r="L70" s="325">
        <v>192483565.82999998</v>
      </c>
      <c r="M70" s="325">
        <v>182741365.06</v>
      </c>
      <c r="N70" s="325">
        <v>182741365.06</v>
      </c>
      <c r="O70" s="325">
        <v>182741365.06</v>
      </c>
      <c r="P70" s="329">
        <f>+M70/L70</f>
        <v>0.94938684386902816</v>
      </c>
      <c r="Q70" s="329">
        <f>+K70/P70</f>
        <v>1.3446415528548343</v>
      </c>
    </row>
    <row r="71" spans="1:17" s="341" customFormat="1" ht="50.25" customHeight="1">
      <c r="A71" s="278"/>
      <c r="B71" s="278"/>
      <c r="C71" s="278"/>
      <c r="D71" s="278">
        <v>3</v>
      </c>
      <c r="E71" s="278"/>
      <c r="F71" s="278"/>
      <c r="G71" s="161" t="s">
        <v>643</v>
      </c>
      <c r="H71" s="257"/>
      <c r="I71" s="241"/>
      <c r="J71" s="330"/>
      <c r="K71" s="328"/>
      <c r="L71" s="325">
        <f>+L72</f>
        <v>56668670.030000001</v>
      </c>
      <c r="M71" s="325">
        <f>+M72</f>
        <v>35956204.019999996</v>
      </c>
      <c r="N71" s="325">
        <f>+N72</f>
        <v>35956204.019999996</v>
      </c>
      <c r="O71" s="325">
        <f>+O72</f>
        <v>35956204.019999996</v>
      </c>
      <c r="P71" s="329"/>
      <c r="Q71" s="329"/>
    </row>
    <row r="72" spans="1:17" s="341" customFormat="1" ht="58.5" customHeight="1">
      <c r="A72" s="278"/>
      <c r="B72" s="278"/>
      <c r="C72" s="278"/>
      <c r="D72" s="278"/>
      <c r="E72" s="278">
        <v>206</v>
      </c>
      <c r="F72" s="278"/>
      <c r="G72" s="161" t="s">
        <v>644</v>
      </c>
      <c r="H72" s="257" t="s">
        <v>645</v>
      </c>
      <c r="I72" s="241">
        <v>30</v>
      </c>
      <c r="J72" s="241">
        <v>34</v>
      </c>
      <c r="K72" s="329">
        <f>+J72/I72</f>
        <v>1.1333333333333333</v>
      </c>
      <c r="L72" s="325">
        <v>56668670.030000001</v>
      </c>
      <c r="M72" s="325">
        <v>35956204.019999996</v>
      </c>
      <c r="N72" s="325">
        <v>35956204.019999996</v>
      </c>
      <c r="O72" s="325">
        <v>35956204.019999996</v>
      </c>
      <c r="P72" s="329">
        <f>+M72/L72</f>
        <v>0.63449881567654631</v>
      </c>
      <c r="Q72" s="329">
        <f>+K72/P72</f>
        <v>1.7861866804666851</v>
      </c>
    </row>
    <row r="73" spans="1:17" s="341" customFormat="1" ht="33.75" customHeight="1">
      <c r="A73" s="278"/>
      <c r="B73" s="278"/>
      <c r="C73" s="278"/>
      <c r="D73" s="278">
        <v>5</v>
      </c>
      <c r="E73" s="278"/>
      <c r="F73" s="278"/>
      <c r="G73" s="161" t="s">
        <v>708</v>
      </c>
      <c r="H73" s="257"/>
      <c r="I73" s="241"/>
      <c r="J73" s="330"/>
      <c r="K73" s="328"/>
      <c r="L73" s="325">
        <f>+L74+L75</f>
        <v>12545878.780000001</v>
      </c>
      <c r="M73" s="325">
        <f>+M74+M75</f>
        <v>9588377.0399999991</v>
      </c>
      <c r="N73" s="325">
        <f>+N74+N75</f>
        <v>9588377.0399999991</v>
      </c>
      <c r="O73" s="325">
        <f>+O74+O75</f>
        <v>9588377.0399999991</v>
      </c>
      <c r="P73" s="329"/>
      <c r="Q73" s="329"/>
    </row>
    <row r="74" spans="1:17" s="341" customFormat="1" ht="42.75" customHeight="1">
      <c r="A74" s="278"/>
      <c r="B74" s="278"/>
      <c r="C74" s="278"/>
      <c r="D74" s="278"/>
      <c r="E74" s="278">
        <v>207</v>
      </c>
      <c r="F74" s="278"/>
      <c r="G74" s="161" t="s">
        <v>709</v>
      </c>
      <c r="H74" s="257" t="s">
        <v>665</v>
      </c>
      <c r="I74" s="241">
        <v>359500</v>
      </c>
      <c r="J74" s="330">
        <v>6125787</v>
      </c>
      <c r="K74" s="329">
        <f>+J74/I74</f>
        <v>17.039741307371351</v>
      </c>
      <c r="L74" s="325">
        <v>7952316.7800000003</v>
      </c>
      <c r="M74" s="325">
        <v>5513177.29</v>
      </c>
      <c r="N74" s="325">
        <v>5513177.29</v>
      </c>
      <c r="O74" s="325">
        <v>5513177.29</v>
      </c>
      <c r="P74" s="329">
        <f>+M74/L74</f>
        <v>0.69327938543212808</v>
      </c>
      <c r="Q74" s="329">
        <f>+K74/P74</f>
        <v>24.57846239975866</v>
      </c>
    </row>
    <row r="75" spans="1:17" s="341" customFormat="1" ht="36.75" customHeight="1">
      <c r="A75" s="278"/>
      <c r="B75" s="278"/>
      <c r="C75" s="278"/>
      <c r="D75" s="278"/>
      <c r="E75" s="278">
        <v>208</v>
      </c>
      <c r="F75" s="278"/>
      <c r="G75" s="161" t="s">
        <v>710</v>
      </c>
      <c r="H75" s="257" t="s">
        <v>711</v>
      </c>
      <c r="I75" s="241">
        <v>4480</v>
      </c>
      <c r="J75" s="241">
        <v>11738</v>
      </c>
      <c r="K75" s="329">
        <f>+J75/I75</f>
        <v>2.6200892857142857</v>
      </c>
      <c r="L75" s="325">
        <v>4593562</v>
      </c>
      <c r="M75" s="325">
        <v>4075199.75</v>
      </c>
      <c r="N75" s="325">
        <v>4075199.75</v>
      </c>
      <c r="O75" s="325">
        <v>4075199.75</v>
      </c>
      <c r="P75" s="329">
        <v>0.89041895976623209</v>
      </c>
      <c r="Q75" s="329">
        <v>0.89487166782440219</v>
      </c>
    </row>
    <row r="76" spans="1:17" s="341" customFormat="1" ht="36.75" customHeight="1">
      <c r="A76" s="278"/>
      <c r="B76" s="278"/>
      <c r="C76" s="278">
        <v>2</v>
      </c>
      <c r="D76" s="278"/>
      <c r="E76" s="278"/>
      <c r="F76" s="278"/>
      <c r="G76" s="161" t="s">
        <v>630</v>
      </c>
      <c r="H76" s="257"/>
      <c r="I76" s="241"/>
      <c r="J76" s="330"/>
      <c r="K76" s="328"/>
      <c r="L76" s="325">
        <f>+L77+L86+L88+L92+L90</f>
        <v>498230866.41000009</v>
      </c>
      <c r="M76" s="325">
        <f>+M77+M86+M88+M92+M90</f>
        <v>310425375.75999981</v>
      </c>
      <c r="N76" s="325">
        <f>+N77+N86+N88+N92+N90</f>
        <v>310425375.75999981</v>
      </c>
      <c r="O76" s="325">
        <f>+O77+O86+O88+O92+O90</f>
        <v>310425375.75999981</v>
      </c>
      <c r="P76" s="329"/>
      <c r="Q76" s="329"/>
    </row>
    <row r="77" spans="1:17" s="341" customFormat="1" ht="22.5" customHeight="1">
      <c r="A77" s="278"/>
      <c r="B77" s="278"/>
      <c r="C77" s="278"/>
      <c r="D77" s="278">
        <v>1</v>
      </c>
      <c r="E77" s="278"/>
      <c r="F77" s="278"/>
      <c r="G77" s="161" t="s">
        <v>631</v>
      </c>
      <c r="H77" s="257"/>
      <c r="I77" s="241"/>
      <c r="J77" s="330"/>
      <c r="K77" s="328"/>
      <c r="L77" s="325">
        <f>+L78+L81+L82+L83+L84+L85+L79+L80</f>
        <v>326608618.06000006</v>
      </c>
      <c r="M77" s="325">
        <f>+M78+M81+M82+M83+M84+M85+M79+M80</f>
        <v>216074259.23999986</v>
      </c>
      <c r="N77" s="325">
        <f>+N78+N81+N82+N83+N84+N85+N79+N80</f>
        <v>216074259.23999986</v>
      </c>
      <c r="O77" s="325">
        <f>+O78+O81+O82+O83+O84+O85+O79+O80</f>
        <v>216074259.23999986</v>
      </c>
      <c r="P77" s="329"/>
      <c r="Q77" s="329"/>
    </row>
    <row r="78" spans="1:17" s="341" customFormat="1" ht="23.25" customHeight="1">
      <c r="A78" s="278"/>
      <c r="B78" s="278"/>
      <c r="C78" s="278"/>
      <c r="D78" s="278"/>
      <c r="E78" s="278">
        <v>211</v>
      </c>
      <c r="F78" s="278"/>
      <c r="G78" s="161" t="s">
        <v>712</v>
      </c>
      <c r="H78" s="257" t="s">
        <v>648</v>
      </c>
      <c r="I78" s="241">
        <v>6200</v>
      </c>
      <c r="J78" s="241">
        <v>70335</v>
      </c>
      <c r="K78" s="329">
        <f t="shared" ref="K78:K85" si="5">+J78/I78</f>
        <v>11.344354838709677</v>
      </c>
      <c r="L78" s="325">
        <v>6500304.2799999993</v>
      </c>
      <c r="M78" s="325">
        <v>4753232.08</v>
      </c>
      <c r="N78" s="325">
        <v>4753232.08</v>
      </c>
      <c r="O78" s="325">
        <v>4753232.08</v>
      </c>
      <c r="P78" s="329">
        <f t="shared" ref="P78:P85" si="6">+M78/L78</f>
        <v>0.73123224317739177</v>
      </c>
      <c r="Q78" s="329">
        <f t="shared" ref="Q78:Q85" si="7">+K78/P78</f>
        <v>15.514024367163493</v>
      </c>
    </row>
    <row r="79" spans="1:17" s="341" customFormat="1" ht="41.25" customHeight="1">
      <c r="A79" s="278"/>
      <c r="B79" s="278"/>
      <c r="C79" s="278"/>
      <c r="D79" s="278"/>
      <c r="E79" s="278">
        <v>213</v>
      </c>
      <c r="F79" s="278"/>
      <c r="G79" s="161" t="s">
        <v>663</v>
      </c>
      <c r="H79" s="257" t="s">
        <v>633</v>
      </c>
      <c r="I79" s="241">
        <v>18</v>
      </c>
      <c r="J79" s="241">
        <v>1</v>
      </c>
      <c r="K79" s="329">
        <f>+J79/I79</f>
        <v>5.5555555555555552E-2</v>
      </c>
      <c r="L79" s="325">
        <v>19500000</v>
      </c>
      <c r="M79" s="325">
        <v>1429402.03</v>
      </c>
      <c r="N79" s="325">
        <v>1429402.03</v>
      </c>
      <c r="O79" s="325">
        <v>1429402.03</v>
      </c>
      <c r="P79" s="329">
        <f t="shared" si="6"/>
        <v>7.3302668205128207E-2</v>
      </c>
      <c r="Q79" s="329">
        <f t="shared" si="7"/>
        <v>0.7578926786142407</v>
      </c>
    </row>
    <row r="80" spans="1:17" s="341" customFormat="1" ht="41.25" customHeight="1">
      <c r="A80" s="278"/>
      <c r="B80" s="278"/>
      <c r="C80" s="278"/>
      <c r="D80" s="278"/>
      <c r="E80" s="278">
        <v>215</v>
      </c>
      <c r="F80" s="278"/>
      <c r="G80" s="161" t="s">
        <v>713</v>
      </c>
      <c r="H80" s="257" t="s">
        <v>633</v>
      </c>
      <c r="I80" s="241">
        <v>5</v>
      </c>
      <c r="J80" s="241">
        <v>5</v>
      </c>
      <c r="K80" s="329">
        <f>+J80/I80</f>
        <v>1</v>
      </c>
      <c r="L80" s="325">
        <v>17261276.850000001</v>
      </c>
      <c r="M80" s="325">
        <v>9171657.9199999999</v>
      </c>
      <c r="N80" s="325">
        <v>9171657.9199999999</v>
      </c>
      <c r="O80" s="325">
        <v>9171657.9199999999</v>
      </c>
      <c r="P80" s="329">
        <f t="shared" si="6"/>
        <v>0.53134295913920171</v>
      </c>
      <c r="Q80" s="329">
        <f t="shared" si="7"/>
        <v>1.8820236210903081</v>
      </c>
    </row>
    <row r="81" spans="1:17" s="341" customFormat="1" ht="41.25" customHeight="1">
      <c r="A81" s="278"/>
      <c r="B81" s="278"/>
      <c r="C81" s="278"/>
      <c r="D81" s="278"/>
      <c r="E81" s="278">
        <v>216</v>
      </c>
      <c r="F81" s="278"/>
      <c r="G81" s="161" t="s">
        <v>714</v>
      </c>
      <c r="H81" s="257" t="s">
        <v>665</v>
      </c>
      <c r="I81" s="241">
        <v>14216</v>
      </c>
      <c r="J81" s="241">
        <f>11352+4788+6564+101+62+16</f>
        <v>22883</v>
      </c>
      <c r="K81" s="329">
        <f t="shared" si="5"/>
        <v>1.6096651660101293</v>
      </c>
      <c r="L81" s="325">
        <v>14440060.470000001</v>
      </c>
      <c r="M81" s="325">
        <v>6880862.2500000028</v>
      </c>
      <c r="N81" s="325">
        <v>6880862.2500000028</v>
      </c>
      <c r="O81" s="325">
        <v>6880862.2500000028</v>
      </c>
      <c r="P81" s="329">
        <f t="shared" si="6"/>
        <v>0.47651201075614347</v>
      </c>
      <c r="Q81" s="329">
        <f t="shared" si="7"/>
        <v>3.3780159359590214</v>
      </c>
    </row>
    <row r="82" spans="1:17" s="341" customFormat="1" ht="53.25" customHeight="1">
      <c r="A82" s="278"/>
      <c r="B82" s="278"/>
      <c r="C82" s="278"/>
      <c r="D82" s="278"/>
      <c r="E82" s="278">
        <v>217</v>
      </c>
      <c r="F82" s="278"/>
      <c r="G82" s="161" t="s">
        <v>632</v>
      </c>
      <c r="H82" s="257" t="s">
        <v>633</v>
      </c>
      <c r="I82" s="241">
        <v>3</v>
      </c>
      <c r="J82" s="241">
        <v>3</v>
      </c>
      <c r="K82" s="329">
        <f t="shared" si="5"/>
        <v>1</v>
      </c>
      <c r="L82" s="325">
        <v>11490253</v>
      </c>
      <c r="M82" s="325">
        <v>3243569.14</v>
      </c>
      <c r="N82" s="325">
        <v>3243569.14</v>
      </c>
      <c r="O82" s="325">
        <v>3243569.14</v>
      </c>
      <c r="P82" s="329">
        <f t="shared" si="6"/>
        <v>0.2822887485593224</v>
      </c>
      <c r="Q82" s="329">
        <f t="shared" si="7"/>
        <v>3.5424720436204424</v>
      </c>
    </row>
    <row r="83" spans="1:17" s="341" customFormat="1" ht="59.25" customHeight="1">
      <c r="A83" s="278"/>
      <c r="B83" s="278"/>
      <c r="C83" s="278"/>
      <c r="D83" s="278"/>
      <c r="E83" s="278">
        <v>218</v>
      </c>
      <c r="F83" s="278"/>
      <c r="G83" s="161" t="s">
        <v>664</v>
      </c>
      <c r="H83" s="257" t="s">
        <v>665</v>
      </c>
      <c r="I83" s="241">
        <v>135029</v>
      </c>
      <c r="J83" s="241">
        <v>35035</v>
      </c>
      <c r="K83" s="329">
        <f t="shared" si="5"/>
        <v>0.259462782069037</v>
      </c>
      <c r="L83" s="325">
        <v>76758183.160000011</v>
      </c>
      <c r="M83" s="325">
        <v>49683081.360000007</v>
      </c>
      <c r="N83" s="325">
        <v>49683081.360000007</v>
      </c>
      <c r="O83" s="325">
        <v>49683081.360000007</v>
      </c>
      <c r="P83" s="329">
        <f t="shared" si="6"/>
        <v>0.64726755265216729</v>
      </c>
      <c r="Q83" s="329">
        <f t="shared" si="7"/>
        <v>0.4008586263993813</v>
      </c>
    </row>
    <row r="84" spans="1:17" s="341" customFormat="1" ht="64.5" customHeight="1">
      <c r="A84" s="278"/>
      <c r="B84" s="278"/>
      <c r="C84" s="278"/>
      <c r="D84" s="278"/>
      <c r="E84" s="278">
        <v>219</v>
      </c>
      <c r="F84" s="278"/>
      <c r="G84" s="161" t="s">
        <v>639</v>
      </c>
      <c r="H84" s="257" t="s">
        <v>640</v>
      </c>
      <c r="I84" s="241">
        <v>253</v>
      </c>
      <c r="J84" s="241">
        <v>1463</v>
      </c>
      <c r="K84" s="329">
        <f t="shared" si="5"/>
        <v>5.7826086956521738</v>
      </c>
      <c r="L84" s="325">
        <v>180647932.30000001</v>
      </c>
      <c r="M84" s="325">
        <v>140906791.65999985</v>
      </c>
      <c r="N84" s="325">
        <v>140906791.65999985</v>
      </c>
      <c r="O84" s="325">
        <v>140906791.65999985</v>
      </c>
      <c r="P84" s="329">
        <f t="shared" si="6"/>
        <v>0.78000777460324044</v>
      </c>
      <c r="Q84" s="329">
        <f t="shared" si="7"/>
        <v>7.4135269979758363</v>
      </c>
    </row>
    <row r="85" spans="1:17" s="341" customFormat="1" ht="33" customHeight="1">
      <c r="A85" s="278"/>
      <c r="B85" s="278"/>
      <c r="C85" s="278"/>
      <c r="D85" s="278"/>
      <c r="E85" s="278">
        <v>220</v>
      </c>
      <c r="F85" s="278"/>
      <c r="G85" s="161" t="s">
        <v>715</v>
      </c>
      <c r="H85" s="257" t="s">
        <v>711</v>
      </c>
      <c r="I85" s="241">
        <v>40</v>
      </c>
      <c r="J85" s="241">
        <v>73</v>
      </c>
      <c r="K85" s="329">
        <f t="shared" si="5"/>
        <v>1.825</v>
      </c>
      <c r="L85" s="325">
        <v>10608</v>
      </c>
      <c r="M85" s="325">
        <v>5662.8</v>
      </c>
      <c r="N85" s="325">
        <v>5662.8</v>
      </c>
      <c r="O85" s="325">
        <v>5662.8</v>
      </c>
      <c r="P85" s="329">
        <f t="shared" si="6"/>
        <v>0.5338235294117647</v>
      </c>
      <c r="Q85" s="329">
        <f t="shared" si="7"/>
        <v>3.4187327823691458</v>
      </c>
    </row>
    <row r="86" spans="1:17" s="341" customFormat="1" ht="25.5" customHeight="1">
      <c r="A86" s="278"/>
      <c r="B86" s="278"/>
      <c r="C86" s="278"/>
      <c r="D86" s="278">
        <v>3</v>
      </c>
      <c r="E86" s="278"/>
      <c r="F86" s="278"/>
      <c r="G86" s="161" t="s">
        <v>646</v>
      </c>
      <c r="H86" s="257"/>
      <c r="I86" s="241"/>
      <c r="J86" s="330"/>
      <c r="K86" s="328"/>
      <c r="L86" s="325">
        <f>+L87</f>
        <v>90431599.670000002</v>
      </c>
      <c r="M86" s="325">
        <f>+M87</f>
        <v>54928852.659999996</v>
      </c>
      <c r="N86" s="325">
        <f>+N87</f>
        <v>54928852.659999996</v>
      </c>
      <c r="O86" s="325">
        <f>+O87</f>
        <v>54928852.659999996</v>
      </c>
      <c r="P86" s="329"/>
      <c r="Q86" s="329"/>
    </row>
    <row r="87" spans="1:17" s="341" customFormat="1" ht="55.5" customHeight="1">
      <c r="A87" s="278"/>
      <c r="B87" s="278"/>
      <c r="C87" s="278"/>
      <c r="D87" s="278"/>
      <c r="E87" s="278">
        <v>222</v>
      </c>
      <c r="F87" s="278"/>
      <c r="G87" s="161" t="s">
        <v>647</v>
      </c>
      <c r="H87" s="257" t="s">
        <v>648</v>
      </c>
      <c r="I87" s="241">
        <v>12373</v>
      </c>
      <c r="J87" s="241">
        <v>34305</v>
      </c>
      <c r="K87" s="329">
        <f>+J87/I87</f>
        <v>2.7725693041299606</v>
      </c>
      <c r="L87" s="325">
        <v>90431599.670000002</v>
      </c>
      <c r="M87" s="325">
        <v>54928852.659999996</v>
      </c>
      <c r="N87" s="325">
        <v>54928852.659999996</v>
      </c>
      <c r="O87" s="325">
        <v>54928852.659999996</v>
      </c>
      <c r="P87" s="329">
        <f>+M87/L87</f>
        <v>0.607407729825023</v>
      </c>
      <c r="Q87" s="329">
        <f>+K87/P87</f>
        <v>4.5645933826503322</v>
      </c>
    </row>
    <row r="88" spans="1:17" s="341" customFormat="1" ht="24" customHeight="1">
      <c r="A88" s="278"/>
      <c r="B88" s="278"/>
      <c r="C88" s="278"/>
      <c r="D88" s="278">
        <v>4</v>
      </c>
      <c r="E88" s="278"/>
      <c r="F88" s="278"/>
      <c r="G88" s="161" t="s">
        <v>716</v>
      </c>
      <c r="H88" s="257"/>
      <c r="I88" s="241"/>
      <c r="J88" s="330"/>
      <c r="K88" s="328"/>
      <c r="L88" s="325">
        <f>+L89</f>
        <v>72272220.309999987</v>
      </c>
      <c r="M88" s="325">
        <f>+M89</f>
        <v>37471651.649999999</v>
      </c>
      <c r="N88" s="325">
        <f>+N89</f>
        <v>37471651.649999999</v>
      </c>
      <c r="O88" s="325">
        <f>+O89</f>
        <v>37471651.649999999</v>
      </c>
      <c r="P88" s="329"/>
      <c r="Q88" s="329"/>
    </row>
    <row r="89" spans="1:17" s="341" customFormat="1" ht="43.5" customHeight="1">
      <c r="A89" s="278"/>
      <c r="B89" s="278"/>
      <c r="C89" s="278"/>
      <c r="D89" s="278"/>
      <c r="E89" s="278">
        <v>223</v>
      </c>
      <c r="F89" s="278"/>
      <c r="G89" s="161" t="s">
        <v>716</v>
      </c>
      <c r="H89" s="257" t="s">
        <v>717</v>
      </c>
      <c r="I89" s="241">
        <v>26096</v>
      </c>
      <c r="J89" s="241">
        <v>15829</v>
      </c>
      <c r="K89" s="329">
        <f>+J89/I89</f>
        <v>0.6065680564071122</v>
      </c>
      <c r="L89" s="325">
        <v>72272220.309999987</v>
      </c>
      <c r="M89" s="325">
        <v>37471651.649999999</v>
      </c>
      <c r="N89" s="325">
        <v>37471651.649999999</v>
      </c>
      <c r="O89" s="325">
        <v>37471651.649999999</v>
      </c>
      <c r="P89" s="329">
        <f>+M89/L89</f>
        <v>0.51847932012149922</v>
      </c>
      <c r="Q89" s="329">
        <f>+K89/P89</f>
        <v>1.1698982637629027</v>
      </c>
    </row>
    <row r="90" spans="1:17" s="341" customFormat="1" ht="29.25" customHeight="1">
      <c r="A90" s="278"/>
      <c r="B90" s="278"/>
      <c r="C90" s="278"/>
      <c r="D90" s="278">
        <v>5</v>
      </c>
      <c r="E90" s="278"/>
      <c r="F90" s="278"/>
      <c r="G90" s="161" t="s">
        <v>672</v>
      </c>
      <c r="H90" s="257"/>
      <c r="I90" s="241"/>
      <c r="J90" s="241"/>
      <c r="K90" s="329"/>
      <c r="L90" s="325">
        <f>+L91</f>
        <v>8786927</v>
      </c>
      <c r="M90" s="325">
        <f>+M91</f>
        <v>1819110.84</v>
      </c>
      <c r="N90" s="325">
        <f>+N91</f>
        <v>1819110.84</v>
      </c>
      <c r="O90" s="325">
        <f>+O91</f>
        <v>1819110.84</v>
      </c>
      <c r="P90" s="329"/>
      <c r="Q90" s="329"/>
    </row>
    <row r="91" spans="1:17" s="341" customFormat="1" ht="56.25" customHeight="1">
      <c r="A91" s="278"/>
      <c r="B91" s="278"/>
      <c r="C91" s="278"/>
      <c r="D91" s="278"/>
      <c r="E91" s="278">
        <v>224</v>
      </c>
      <c r="F91" s="278"/>
      <c r="G91" s="161" t="s">
        <v>718</v>
      </c>
      <c r="H91" s="257" t="s">
        <v>675</v>
      </c>
      <c r="I91" s="241">
        <v>37</v>
      </c>
      <c r="J91" s="241">
        <v>34</v>
      </c>
      <c r="K91" s="329">
        <f>+J91/I91</f>
        <v>0.91891891891891897</v>
      </c>
      <c r="L91" s="325">
        <v>8786927</v>
      </c>
      <c r="M91" s="325">
        <v>1819110.84</v>
      </c>
      <c r="N91" s="325">
        <v>1819110.84</v>
      </c>
      <c r="O91" s="325">
        <v>1819110.84</v>
      </c>
      <c r="P91" s="329">
        <f>+M91/L91</f>
        <v>0.20702469020170533</v>
      </c>
      <c r="Q91" s="329">
        <f>+K91/P91</f>
        <v>4.4386923995568406</v>
      </c>
    </row>
    <row r="92" spans="1:17" s="341" customFormat="1" ht="34.5" customHeight="1">
      <c r="A92" s="278"/>
      <c r="B92" s="278"/>
      <c r="C92" s="278"/>
      <c r="D92" s="278">
        <v>6</v>
      </c>
      <c r="E92" s="278"/>
      <c r="F92" s="278"/>
      <c r="G92" s="161" t="s">
        <v>672</v>
      </c>
      <c r="H92" s="257"/>
      <c r="I92" s="241"/>
      <c r="J92" s="330"/>
      <c r="K92" s="328"/>
      <c r="L92" s="325">
        <f>+L93</f>
        <v>131501.37</v>
      </c>
      <c r="M92" s="325">
        <f>+M93</f>
        <v>131501.37</v>
      </c>
      <c r="N92" s="325">
        <f>+N93</f>
        <v>131501.37</v>
      </c>
      <c r="O92" s="325">
        <f>+O93</f>
        <v>131501.37</v>
      </c>
      <c r="P92" s="329"/>
      <c r="Q92" s="329"/>
    </row>
    <row r="93" spans="1:17" s="341" customFormat="1" ht="32.25" customHeight="1">
      <c r="A93" s="278"/>
      <c r="B93" s="278"/>
      <c r="C93" s="278"/>
      <c r="D93" s="278"/>
      <c r="E93" s="278">
        <v>225</v>
      </c>
      <c r="F93" s="278"/>
      <c r="G93" s="161" t="s">
        <v>719</v>
      </c>
      <c r="H93" s="257" t="s">
        <v>623</v>
      </c>
      <c r="I93" s="241">
        <v>154</v>
      </c>
      <c r="J93" s="241">
        <v>7130</v>
      </c>
      <c r="K93" s="329">
        <f>+J93/I93</f>
        <v>46.298701298701296</v>
      </c>
      <c r="L93" s="325">
        <v>131501.37</v>
      </c>
      <c r="M93" s="325">
        <v>131501.37</v>
      </c>
      <c r="N93" s="325">
        <v>131501.37</v>
      </c>
      <c r="O93" s="325">
        <v>131501.37</v>
      </c>
      <c r="P93" s="329">
        <f>+M93/L93</f>
        <v>1</v>
      </c>
      <c r="Q93" s="329">
        <f>+K93/P93</f>
        <v>46.298701298701296</v>
      </c>
    </row>
    <row r="94" spans="1:17" s="341" customFormat="1" ht="57" customHeight="1">
      <c r="A94" s="278">
        <v>5</v>
      </c>
      <c r="B94" s="278"/>
      <c r="C94" s="278"/>
      <c r="D94" s="278"/>
      <c r="E94" s="278"/>
      <c r="F94" s="278"/>
      <c r="G94" s="161" t="s">
        <v>619</v>
      </c>
      <c r="H94" s="257"/>
      <c r="I94" s="241"/>
      <c r="J94" s="330"/>
      <c r="K94" s="328"/>
      <c r="L94" s="325">
        <f>+L95</f>
        <v>486929358.02000004</v>
      </c>
      <c r="M94" s="325">
        <f>+M95</f>
        <v>429753041.4600001</v>
      </c>
      <c r="N94" s="325">
        <f>+N95</f>
        <v>429753041.4600001</v>
      </c>
      <c r="O94" s="325">
        <f>+O95</f>
        <v>429753041.4600001</v>
      </c>
      <c r="P94" s="329"/>
      <c r="Q94" s="329"/>
    </row>
    <row r="95" spans="1:17" s="341" customFormat="1" ht="30.75" customHeight="1">
      <c r="A95" s="278"/>
      <c r="B95" s="278">
        <v>1</v>
      </c>
      <c r="C95" s="278"/>
      <c r="D95" s="278"/>
      <c r="E95" s="278"/>
      <c r="F95" s="278"/>
      <c r="G95" s="161" t="s">
        <v>615</v>
      </c>
      <c r="H95" s="257"/>
      <c r="I95" s="241"/>
      <c r="J95" s="330"/>
      <c r="K95" s="328"/>
      <c r="L95" s="325">
        <f>+L96+L99</f>
        <v>486929358.02000004</v>
      </c>
      <c r="M95" s="325">
        <f>+M96+M99</f>
        <v>429753041.4600001</v>
      </c>
      <c r="N95" s="325">
        <f>+N96+N99</f>
        <v>429753041.4600001</v>
      </c>
      <c r="O95" s="325">
        <f>+O96+O99</f>
        <v>429753041.4600001</v>
      </c>
      <c r="P95" s="329"/>
      <c r="Q95" s="329"/>
    </row>
    <row r="96" spans="1:17" s="341" customFormat="1" ht="40.5" customHeight="1">
      <c r="A96" s="278"/>
      <c r="B96" s="278"/>
      <c r="C96" s="278">
        <v>3</v>
      </c>
      <c r="D96" s="278"/>
      <c r="E96" s="278"/>
      <c r="F96" s="278"/>
      <c r="G96" s="161" t="s">
        <v>620</v>
      </c>
      <c r="H96" s="257"/>
      <c r="I96" s="241"/>
      <c r="J96" s="330"/>
      <c r="K96" s="328"/>
      <c r="L96" s="325">
        <f t="shared" ref="L96:O97" si="8">+L97</f>
        <v>277537769.09000003</v>
      </c>
      <c r="M96" s="325">
        <f t="shared" si="8"/>
        <v>245458728.91000003</v>
      </c>
      <c r="N96" s="325">
        <f t="shared" si="8"/>
        <v>245458728.91000003</v>
      </c>
      <c r="O96" s="325">
        <f t="shared" si="8"/>
        <v>245458728.91000003</v>
      </c>
      <c r="P96" s="329"/>
      <c r="Q96" s="329"/>
    </row>
    <row r="97" spans="1:17" s="341" customFormat="1" ht="27.75" customHeight="1">
      <c r="A97" s="278"/>
      <c r="B97" s="278"/>
      <c r="C97" s="278"/>
      <c r="D97" s="278">
        <v>1</v>
      </c>
      <c r="E97" s="278"/>
      <c r="F97" s="278"/>
      <c r="G97" s="161" t="s">
        <v>621</v>
      </c>
      <c r="H97" s="257"/>
      <c r="I97" s="241"/>
      <c r="J97" s="330"/>
      <c r="K97" s="328"/>
      <c r="L97" s="325">
        <f t="shared" si="8"/>
        <v>277537769.09000003</v>
      </c>
      <c r="M97" s="325">
        <f t="shared" si="8"/>
        <v>245458728.91000003</v>
      </c>
      <c r="N97" s="325">
        <f t="shared" si="8"/>
        <v>245458728.91000003</v>
      </c>
      <c r="O97" s="325">
        <f t="shared" si="8"/>
        <v>245458728.91000003</v>
      </c>
      <c r="P97" s="329"/>
      <c r="Q97" s="329"/>
    </row>
    <row r="98" spans="1:17" s="341" customFormat="1" ht="33.75" customHeight="1">
      <c r="A98" s="278"/>
      <c r="B98" s="278"/>
      <c r="C98" s="278"/>
      <c r="D98" s="278"/>
      <c r="E98" s="278">
        <v>204</v>
      </c>
      <c r="F98" s="278"/>
      <c r="G98" s="161" t="s">
        <v>622</v>
      </c>
      <c r="H98" s="257" t="s">
        <v>623</v>
      </c>
      <c r="I98" s="241">
        <v>1</v>
      </c>
      <c r="J98" s="241">
        <v>1</v>
      </c>
      <c r="K98" s="329">
        <f>+J98/I98</f>
        <v>1</v>
      </c>
      <c r="L98" s="325">
        <v>277537769.09000003</v>
      </c>
      <c r="M98" s="325">
        <v>245458728.91000003</v>
      </c>
      <c r="N98" s="325">
        <v>245458728.91000003</v>
      </c>
      <c r="O98" s="325">
        <v>245458728.91000003</v>
      </c>
      <c r="P98" s="329">
        <f>+M98/L98</f>
        <v>0.88441558680398047</v>
      </c>
      <c r="Q98" s="329">
        <f>+K98/P98</f>
        <v>1.1306901584736966</v>
      </c>
    </row>
    <row r="99" spans="1:17" s="341" customFormat="1" ht="27" customHeight="1">
      <c r="A99" s="278"/>
      <c r="B99" s="278"/>
      <c r="C99" s="278">
        <v>8</v>
      </c>
      <c r="D99" s="278"/>
      <c r="E99" s="278"/>
      <c r="F99" s="278"/>
      <c r="G99" s="161" t="s">
        <v>624</v>
      </c>
      <c r="H99" s="257"/>
      <c r="I99" s="241"/>
      <c r="J99" s="330"/>
      <c r="K99" s="328"/>
      <c r="L99" s="325">
        <f t="shared" ref="L99:O100" si="9">+L100</f>
        <v>209391588.93000001</v>
      </c>
      <c r="M99" s="325">
        <f t="shared" si="9"/>
        <v>184294312.55000007</v>
      </c>
      <c r="N99" s="325">
        <f t="shared" si="9"/>
        <v>184294312.55000007</v>
      </c>
      <c r="O99" s="325">
        <f t="shared" si="9"/>
        <v>184294312.55000007</v>
      </c>
      <c r="P99" s="329"/>
      <c r="Q99" s="329"/>
    </row>
    <row r="100" spans="1:17" s="341" customFormat="1" ht="15" customHeight="1">
      <c r="A100" s="278"/>
      <c r="B100" s="278"/>
      <c r="C100" s="278"/>
      <c r="D100" s="278">
        <v>5</v>
      </c>
      <c r="E100" s="278"/>
      <c r="F100" s="278"/>
      <c r="G100" s="161" t="s">
        <v>625</v>
      </c>
      <c r="H100" s="257"/>
      <c r="I100" s="241"/>
      <c r="J100" s="330"/>
      <c r="K100" s="328"/>
      <c r="L100" s="325">
        <f t="shared" si="9"/>
        <v>209391588.93000001</v>
      </c>
      <c r="M100" s="325">
        <f t="shared" si="9"/>
        <v>184294312.55000007</v>
      </c>
      <c r="N100" s="325">
        <f t="shared" si="9"/>
        <v>184294312.55000007</v>
      </c>
      <c r="O100" s="325">
        <f t="shared" si="9"/>
        <v>184294312.55000007</v>
      </c>
      <c r="P100" s="329"/>
      <c r="Q100" s="329"/>
    </row>
    <row r="101" spans="1:17" s="341" customFormat="1" ht="40.5" customHeight="1">
      <c r="A101" s="278"/>
      <c r="B101" s="278"/>
      <c r="C101" s="278"/>
      <c r="D101" s="278"/>
      <c r="E101" s="278">
        <v>201</v>
      </c>
      <c r="F101" s="278"/>
      <c r="G101" s="161" t="s">
        <v>626</v>
      </c>
      <c r="H101" s="257" t="s">
        <v>627</v>
      </c>
      <c r="I101" s="241">
        <v>1</v>
      </c>
      <c r="J101" s="241">
        <v>1</v>
      </c>
      <c r="K101" s="329">
        <f>+J101/I101</f>
        <v>1</v>
      </c>
      <c r="L101" s="325">
        <v>209391588.93000001</v>
      </c>
      <c r="M101" s="325">
        <v>184294312.55000007</v>
      </c>
      <c r="N101" s="325">
        <v>184294312.55000007</v>
      </c>
      <c r="O101" s="325">
        <v>184294312.55000007</v>
      </c>
      <c r="P101" s="329">
        <f>+M101/L101</f>
        <v>0.88014190776120427</v>
      </c>
      <c r="Q101" s="329">
        <f>+K101/P101</f>
        <v>1.1361804172507544</v>
      </c>
    </row>
    <row r="102" spans="1:17" s="341" customFormat="1" ht="15" customHeight="1">
      <c r="A102" s="332"/>
      <c r="B102" s="332"/>
      <c r="C102" s="332"/>
      <c r="D102" s="332"/>
      <c r="E102" s="332"/>
      <c r="F102" s="332"/>
      <c r="G102" s="333"/>
      <c r="H102" s="334"/>
      <c r="I102" s="330"/>
      <c r="J102" s="330"/>
      <c r="K102" s="328"/>
      <c r="L102" s="325"/>
      <c r="M102" s="325"/>
      <c r="N102" s="325"/>
      <c r="O102" s="325"/>
      <c r="P102" s="329"/>
      <c r="Q102" s="329"/>
    </row>
    <row r="103" spans="1:17" s="341" customFormat="1" ht="15" customHeight="1">
      <c r="A103" s="335"/>
      <c r="B103" s="332"/>
      <c r="C103" s="332"/>
      <c r="D103" s="332"/>
      <c r="E103" s="332"/>
      <c r="F103" s="332"/>
      <c r="G103" s="336" t="s">
        <v>85</v>
      </c>
      <c r="H103" s="334"/>
      <c r="I103" s="330"/>
      <c r="J103" s="330"/>
      <c r="K103" s="328"/>
      <c r="L103" s="325">
        <f>+L8+L46+L54+L66+L94</f>
        <v>1718536573.24</v>
      </c>
      <c r="M103" s="325">
        <f>+M8+M46+M54+M66+M94</f>
        <v>1359739638.8199997</v>
      </c>
      <c r="N103" s="325">
        <f>+N8+N46+N54+N66+N94</f>
        <v>1359739638.8199997</v>
      </c>
      <c r="O103" s="325">
        <f>+O8+O46+O54+O66+O94</f>
        <v>1359739638.8199997</v>
      </c>
      <c r="P103" s="329"/>
      <c r="Q103" s="329"/>
    </row>
    <row r="104" spans="1:17" s="341" customFormat="1" ht="15" customHeight="1">
      <c r="A104" s="337"/>
      <c r="B104" s="293"/>
      <c r="C104" s="293"/>
      <c r="D104" s="293"/>
      <c r="E104" s="293"/>
      <c r="F104" s="293"/>
      <c r="G104" s="293"/>
      <c r="H104" s="293"/>
      <c r="I104" s="338"/>
      <c r="J104" s="338"/>
      <c r="K104" s="338"/>
      <c r="L104" s="339"/>
      <c r="M104" s="339"/>
      <c r="N104" s="339"/>
      <c r="O104" s="339"/>
      <c r="P104" s="293"/>
      <c r="Q104" s="340"/>
    </row>
    <row r="105" spans="1:17" s="37" customFormat="1" ht="15" customHeight="1">
      <c r="A105" s="291"/>
      <c r="B105" s="292"/>
      <c r="C105" s="292"/>
      <c r="D105" s="291"/>
      <c r="E105" s="291"/>
      <c r="F105" s="291"/>
      <c r="G105" s="291"/>
      <c r="H105" s="291"/>
      <c r="I105" s="291"/>
      <c r="J105" s="291"/>
      <c r="K105" s="291"/>
      <c r="L105" s="291"/>
      <c r="M105" s="291"/>
      <c r="N105" s="291"/>
      <c r="O105" s="291"/>
      <c r="P105" s="291"/>
      <c r="Q105" s="291"/>
    </row>
    <row r="106" spans="1:17" s="37" customFormat="1" ht="15" customHeight="1">
      <c r="A106" s="440" t="s">
        <v>720</v>
      </c>
      <c r="B106" s="440"/>
      <c r="C106" s="440"/>
      <c r="D106" s="440"/>
      <c r="E106" s="440"/>
      <c r="F106" s="440"/>
      <c r="G106" s="440"/>
      <c r="H106" s="440"/>
      <c r="I106" s="440"/>
      <c r="J106" s="440"/>
      <c r="K106" s="440"/>
      <c r="L106" s="440"/>
      <c r="M106" s="440"/>
      <c r="N106" s="440"/>
      <c r="O106" s="440"/>
      <c r="P106" s="440"/>
      <c r="Q106" s="440"/>
    </row>
    <row r="107" spans="1:17" s="37" customFormat="1" ht="15" customHeight="1">
      <c r="A107" s="440"/>
      <c r="B107" s="440"/>
      <c r="C107" s="440"/>
      <c r="D107" s="440"/>
      <c r="E107" s="440"/>
      <c r="F107" s="440"/>
      <c r="G107" s="440"/>
      <c r="H107" s="440"/>
      <c r="I107" s="440"/>
      <c r="J107" s="440"/>
      <c r="K107" s="440"/>
      <c r="L107" s="440"/>
      <c r="M107" s="440"/>
      <c r="N107" s="440"/>
      <c r="O107" s="440"/>
      <c r="P107" s="440"/>
      <c r="Q107" s="440"/>
    </row>
    <row r="108" spans="1:17">
      <c r="B108" s="9"/>
      <c r="C108" s="9"/>
      <c r="L108" s="11"/>
      <c r="M108" s="11"/>
    </row>
    <row r="109" spans="1:17">
      <c r="B109" s="12"/>
      <c r="C109" s="12"/>
      <c r="L109" s="14"/>
      <c r="M109" s="14"/>
    </row>
  </sheetData>
  <mergeCells count="16">
    <mergeCell ref="A106:Q107"/>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6535433070866143" bottom="0.47244094488188981" header="0.19685039370078741" footer="0.19685039370078741"/>
  <pageSetup scale="70" orientation="landscape" r:id="rId1"/>
  <headerFooter scaleWithDoc="0">
    <oddHeader>&amp;C&amp;G</oddHeader>
    <oddFooter>&amp;C&amp;G</oddFooter>
  </headerFooter>
  <legacyDrawingHF r:id="rId2"/>
</worksheet>
</file>

<file path=xl/worksheets/sheet40.xml><?xml version="1.0" encoding="utf-8"?>
<worksheet xmlns="http://schemas.openxmlformats.org/spreadsheetml/2006/main" xmlns:r="http://schemas.openxmlformats.org/officeDocument/2006/relationships">
  <dimension ref="A1:P39"/>
  <sheetViews>
    <sheetView showGridLines="0" topLeftCell="A10" zoomScale="90" zoomScaleNormal="90" workbookViewId="0">
      <selection activeCell="K16" sqref="K16"/>
    </sheetView>
  </sheetViews>
  <sheetFormatPr baseColWidth="10" defaultRowHeight="13.5"/>
  <cols>
    <col min="1" max="7" width="5" style="1" customWidth="1"/>
    <col min="8" max="8" width="40.28515625" style="1" customWidth="1"/>
    <col min="9" max="9" width="10.7109375" style="1" customWidth="1"/>
    <col min="10" max="12" width="12.7109375" style="1" customWidth="1"/>
    <col min="13" max="13" width="19.5703125" style="1" customWidth="1"/>
    <col min="14" max="14" width="18.28515625" style="1" customWidth="1"/>
    <col min="15" max="15" width="17.7109375" style="1" customWidth="1"/>
    <col min="16" max="16384" width="11.42578125" style="1"/>
  </cols>
  <sheetData>
    <row r="1" spans="1:15" ht="34.9" customHeight="1">
      <c r="A1" s="426" t="s">
        <v>143</v>
      </c>
      <c r="B1" s="427"/>
      <c r="C1" s="427"/>
      <c r="D1" s="427"/>
      <c r="E1" s="427"/>
      <c r="F1" s="427"/>
      <c r="G1" s="427"/>
      <c r="H1" s="427"/>
      <c r="I1" s="427"/>
      <c r="J1" s="427"/>
      <c r="K1" s="427"/>
      <c r="L1" s="427"/>
      <c r="M1" s="427"/>
      <c r="N1" s="427"/>
      <c r="O1" s="428"/>
    </row>
    <row r="2" spans="1:15" ht="7.9" customHeight="1">
      <c r="A2" s="155"/>
      <c r="B2" s="155"/>
      <c r="C2" s="155"/>
      <c r="D2" s="155"/>
      <c r="E2" s="155"/>
      <c r="F2" s="155"/>
      <c r="G2" s="155"/>
      <c r="H2" s="155"/>
      <c r="I2" s="155"/>
      <c r="J2" s="155"/>
      <c r="K2" s="155"/>
      <c r="L2" s="155"/>
      <c r="M2" s="155"/>
      <c r="N2" s="155"/>
      <c r="O2" s="155"/>
    </row>
    <row r="3" spans="1:15" ht="19.149999999999999" customHeight="1">
      <c r="A3" s="505" t="s">
        <v>165</v>
      </c>
      <c r="B3" s="506"/>
      <c r="C3" s="506"/>
      <c r="D3" s="506"/>
      <c r="E3" s="506"/>
      <c r="F3" s="506"/>
      <c r="G3" s="506"/>
      <c r="H3" s="506"/>
      <c r="I3" s="506"/>
      <c r="J3" s="506"/>
      <c r="K3" s="506"/>
      <c r="L3" s="506"/>
      <c r="M3" s="506"/>
      <c r="N3" s="506"/>
      <c r="O3" s="507"/>
    </row>
    <row r="4" spans="1:15" ht="19.149999999999999" customHeight="1">
      <c r="A4" s="505" t="s">
        <v>166</v>
      </c>
      <c r="B4" s="506"/>
      <c r="C4" s="506"/>
      <c r="D4" s="506"/>
      <c r="E4" s="506"/>
      <c r="F4" s="506"/>
      <c r="G4" s="506"/>
      <c r="H4" s="506"/>
      <c r="I4" s="506"/>
      <c r="J4" s="506"/>
      <c r="K4" s="506"/>
      <c r="L4" s="506"/>
      <c r="M4" s="506"/>
      <c r="N4" s="506"/>
      <c r="O4" s="507"/>
    </row>
    <row r="5" spans="1:15" ht="19.899999999999999" customHeight="1">
      <c r="A5" s="424" t="s">
        <v>90</v>
      </c>
      <c r="B5" s="424" t="s">
        <v>144</v>
      </c>
      <c r="C5" s="424" t="s">
        <v>41</v>
      </c>
      <c r="D5" s="424" t="s">
        <v>38</v>
      </c>
      <c r="E5" s="424" t="s">
        <v>39</v>
      </c>
      <c r="F5" s="424" t="s">
        <v>10</v>
      </c>
      <c r="G5" s="424" t="s">
        <v>80</v>
      </c>
      <c r="H5" s="508" t="s">
        <v>11</v>
      </c>
      <c r="I5" s="424" t="s">
        <v>145</v>
      </c>
      <c r="J5" s="443" t="s">
        <v>146</v>
      </c>
      <c r="K5" s="444"/>
      <c r="L5" s="521"/>
      <c r="M5" s="443" t="s">
        <v>147</v>
      </c>
      <c r="N5" s="444"/>
      <c r="O5" s="521"/>
    </row>
    <row r="6" spans="1:15" ht="19.899999999999999" customHeight="1">
      <c r="A6" s="425"/>
      <c r="B6" s="425"/>
      <c r="C6" s="425"/>
      <c r="D6" s="425"/>
      <c r="E6" s="425"/>
      <c r="F6" s="425"/>
      <c r="G6" s="425"/>
      <c r="H6" s="509"/>
      <c r="I6" s="425"/>
      <c r="J6" s="192" t="s">
        <v>148</v>
      </c>
      <c r="K6" s="192" t="s">
        <v>160</v>
      </c>
      <c r="L6" s="192" t="s">
        <v>149</v>
      </c>
      <c r="M6" s="192" t="s">
        <v>98</v>
      </c>
      <c r="N6" s="192" t="s">
        <v>24</v>
      </c>
      <c r="O6" s="192" t="s">
        <v>19</v>
      </c>
    </row>
    <row r="7" spans="1:15" s="134" customFormat="1" ht="35.25" customHeight="1">
      <c r="A7" s="347" t="s">
        <v>723</v>
      </c>
      <c r="B7" s="347" t="s">
        <v>722</v>
      </c>
      <c r="C7" s="347" t="s">
        <v>722</v>
      </c>
      <c r="D7" s="347" t="s">
        <v>722</v>
      </c>
      <c r="E7" s="347" t="s">
        <v>721</v>
      </c>
      <c r="F7" s="347" t="s">
        <v>880</v>
      </c>
      <c r="G7" s="347"/>
      <c r="H7" s="343" t="s">
        <v>639</v>
      </c>
      <c r="I7" s="347" t="s">
        <v>640</v>
      </c>
      <c r="J7" s="347" t="s">
        <v>736</v>
      </c>
      <c r="K7" s="347" t="s">
        <v>889</v>
      </c>
      <c r="L7" s="365">
        <v>1463</v>
      </c>
      <c r="M7" s="366">
        <v>165645971</v>
      </c>
      <c r="N7" s="366">
        <v>180647932.30000001</v>
      </c>
      <c r="O7" s="366">
        <v>140906791.65999985</v>
      </c>
    </row>
    <row r="8" spans="1:15">
      <c r="A8" s="526"/>
      <c r="B8" s="527"/>
      <c r="C8" s="527"/>
      <c r="D8" s="527"/>
      <c r="E8" s="527"/>
      <c r="F8" s="527"/>
      <c r="G8" s="527"/>
      <c r="H8" s="527"/>
      <c r="I8" s="527"/>
      <c r="J8" s="527"/>
      <c r="K8" s="527"/>
      <c r="L8" s="527"/>
      <c r="M8" s="527"/>
      <c r="N8" s="527"/>
      <c r="O8" s="528"/>
    </row>
    <row r="9" spans="1:15" ht="21" customHeight="1">
      <c r="A9" s="515" t="s">
        <v>881</v>
      </c>
      <c r="B9" s="516"/>
      <c r="C9" s="516"/>
      <c r="D9" s="516"/>
      <c r="E9" s="516"/>
      <c r="F9" s="516"/>
      <c r="G9" s="516"/>
      <c r="H9" s="516"/>
      <c r="I9" s="516"/>
      <c r="J9" s="516"/>
      <c r="K9" s="516"/>
      <c r="L9" s="516"/>
      <c r="M9" s="516"/>
      <c r="N9" s="516"/>
      <c r="O9" s="517"/>
    </row>
    <row r="10" spans="1:15" ht="28.5" customHeight="1">
      <c r="A10" s="515" t="s">
        <v>150</v>
      </c>
      <c r="B10" s="516"/>
      <c r="C10" s="516"/>
      <c r="D10" s="516"/>
      <c r="E10" s="516"/>
      <c r="F10" s="516"/>
      <c r="G10" s="516"/>
      <c r="H10" s="516"/>
      <c r="I10" s="516"/>
      <c r="J10" s="516"/>
      <c r="K10" s="516"/>
      <c r="L10" s="516"/>
      <c r="M10" s="516"/>
      <c r="N10" s="516"/>
      <c r="O10" s="517"/>
    </row>
    <row r="11" spans="1:15" ht="54" customHeight="1">
      <c r="A11" s="536" t="s">
        <v>890</v>
      </c>
      <c r="B11" s="537"/>
      <c r="C11" s="537"/>
      <c r="D11" s="537"/>
      <c r="E11" s="537"/>
      <c r="F11" s="537"/>
      <c r="G11" s="537"/>
      <c r="H11" s="537"/>
      <c r="I11" s="537"/>
      <c r="J11" s="537"/>
      <c r="K11" s="537"/>
      <c r="L11" s="537"/>
      <c r="M11" s="537"/>
      <c r="N11" s="537"/>
      <c r="O11" s="538"/>
    </row>
    <row r="12" spans="1:15" ht="28.5" customHeight="1">
      <c r="A12" s="536" t="s">
        <v>882</v>
      </c>
      <c r="B12" s="537"/>
      <c r="C12" s="537"/>
      <c r="D12" s="537"/>
      <c r="E12" s="537"/>
      <c r="F12" s="537"/>
      <c r="G12" s="537"/>
      <c r="H12" s="537"/>
      <c r="I12" s="537"/>
      <c r="J12" s="537"/>
      <c r="K12" s="537"/>
      <c r="L12" s="537"/>
      <c r="M12" s="537"/>
      <c r="N12" s="537"/>
      <c r="O12" s="538"/>
    </row>
    <row r="13" spans="1:15" ht="25.5" customHeight="1">
      <c r="A13" s="515" t="s">
        <v>151</v>
      </c>
      <c r="B13" s="516"/>
      <c r="C13" s="516"/>
      <c r="D13" s="516"/>
      <c r="E13" s="516"/>
      <c r="F13" s="516"/>
      <c r="G13" s="516"/>
      <c r="H13" s="516"/>
      <c r="I13" s="516"/>
      <c r="J13" s="516"/>
      <c r="K13" s="516"/>
      <c r="L13" s="516"/>
      <c r="M13" s="516"/>
      <c r="N13" s="516"/>
      <c r="O13" s="517"/>
    </row>
    <row r="14" spans="1:15" ht="30" customHeight="1">
      <c r="A14" s="515" t="s">
        <v>892</v>
      </c>
      <c r="B14" s="516"/>
      <c r="C14" s="516"/>
      <c r="D14" s="516"/>
      <c r="E14" s="516"/>
      <c r="F14" s="516"/>
      <c r="G14" s="516"/>
      <c r="H14" s="516"/>
      <c r="I14" s="516"/>
      <c r="J14" s="516"/>
      <c r="K14" s="516"/>
      <c r="L14" s="516"/>
      <c r="M14" s="516"/>
      <c r="N14" s="516"/>
      <c r="O14" s="517"/>
    </row>
    <row r="15" spans="1:15" ht="30" customHeight="1">
      <c r="A15" s="539" t="s">
        <v>891</v>
      </c>
      <c r="B15" s="540"/>
      <c r="C15" s="540"/>
      <c r="D15" s="540"/>
      <c r="E15" s="540"/>
      <c r="F15" s="540"/>
      <c r="G15" s="540"/>
      <c r="H15" s="540"/>
      <c r="I15" s="540"/>
      <c r="J15" s="540"/>
      <c r="K15" s="540"/>
      <c r="L15" s="540"/>
      <c r="M15" s="540"/>
      <c r="N15" s="540"/>
      <c r="O15" s="541"/>
    </row>
    <row r="16" spans="1:15" ht="42" customHeight="1">
      <c r="A16" s="347" t="s">
        <v>723</v>
      </c>
      <c r="B16" s="347" t="s">
        <v>802</v>
      </c>
      <c r="C16" s="347" t="s">
        <v>722</v>
      </c>
      <c r="D16" s="347" t="s">
        <v>722</v>
      </c>
      <c r="E16" s="347" t="s">
        <v>812</v>
      </c>
      <c r="F16" s="347" t="s">
        <v>755</v>
      </c>
      <c r="G16" s="347"/>
      <c r="H16" s="343" t="s">
        <v>647</v>
      </c>
      <c r="I16" s="347" t="s">
        <v>648</v>
      </c>
      <c r="J16" s="365">
        <v>710</v>
      </c>
      <c r="K16" s="365">
        <v>12373</v>
      </c>
      <c r="L16" s="365">
        <v>34305</v>
      </c>
      <c r="M16" s="366">
        <v>59224989</v>
      </c>
      <c r="N16" s="366">
        <v>90431599.670000002</v>
      </c>
      <c r="O16" s="366">
        <v>54928852.659999996</v>
      </c>
    </row>
    <row r="17" spans="1:15">
      <c r="A17" s="526"/>
      <c r="B17" s="527"/>
      <c r="C17" s="527"/>
      <c r="D17" s="527"/>
      <c r="E17" s="527"/>
      <c r="F17" s="527"/>
      <c r="G17" s="527"/>
      <c r="H17" s="527"/>
      <c r="I17" s="527"/>
      <c r="J17" s="527"/>
      <c r="K17" s="527"/>
      <c r="L17" s="527"/>
      <c r="M17" s="527"/>
      <c r="N17" s="527"/>
      <c r="O17" s="528"/>
    </row>
    <row r="18" spans="1:15" ht="25.5" customHeight="1">
      <c r="A18" s="515" t="s">
        <v>883</v>
      </c>
      <c r="B18" s="516"/>
      <c r="C18" s="516"/>
      <c r="D18" s="516"/>
      <c r="E18" s="516"/>
      <c r="F18" s="516"/>
      <c r="G18" s="516"/>
      <c r="H18" s="516"/>
      <c r="I18" s="516"/>
      <c r="J18" s="516"/>
      <c r="K18" s="516"/>
      <c r="L18" s="516"/>
      <c r="M18" s="516"/>
      <c r="N18" s="516"/>
      <c r="O18" s="517"/>
    </row>
    <row r="19" spans="1:15">
      <c r="A19" s="353"/>
      <c r="B19" s="82"/>
      <c r="C19" s="82"/>
      <c r="D19" s="82"/>
      <c r="E19" s="82"/>
      <c r="F19" s="82"/>
      <c r="G19" s="82"/>
      <c r="H19" s="82"/>
      <c r="I19" s="82"/>
      <c r="J19" s="82"/>
      <c r="K19" s="82"/>
      <c r="L19" s="82"/>
      <c r="M19" s="82"/>
      <c r="N19" s="82"/>
      <c r="O19" s="354"/>
    </row>
    <row r="20" spans="1:15" s="134" customFormat="1" ht="27.75" customHeight="1">
      <c r="A20" s="515" t="s">
        <v>150</v>
      </c>
      <c r="B20" s="516"/>
      <c r="C20" s="516"/>
      <c r="D20" s="516"/>
      <c r="E20" s="516"/>
      <c r="F20" s="516"/>
      <c r="G20" s="516"/>
      <c r="H20" s="516"/>
      <c r="I20" s="516"/>
      <c r="J20" s="516"/>
      <c r="K20" s="516"/>
      <c r="L20" s="516"/>
      <c r="M20" s="516"/>
      <c r="N20" s="516"/>
      <c r="O20" s="517"/>
    </row>
    <row r="21" spans="1:15" ht="21" customHeight="1">
      <c r="A21" s="530" t="s">
        <v>895</v>
      </c>
      <c r="B21" s="531"/>
      <c r="C21" s="531"/>
      <c r="D21" s="531"/>
      <c r="E21" s="531"/>
      <c r="F21" s="531"/>
      <c r="G21" s="531"/>
      <c r="H21" s="531"/>
      <c r="I21" s="531"/>
      <c r="J21" s="531"/>
      <c r="K21" s="531"/>
      <c r="L21" s="531"/>
      <c r="M21" s="531"/>
      <c r="N21" s="531"/>
      <c r="O21" s="532"/>
    </row>
    <row r="22" spans="1:15" ht="21" customHeight="1">
      <c r="A22" s="515" t="s">
        <v>151</v>
      </c>
      <c r="B22" s="516"/>
      <c r="C22" s="516"/>
      <c r="D22" s="516"/>
      <c r="E22" s="516"/>
      <c r="F22" s="516"/>
      <c r="G22" s="516"/>
      <c r="H22" s="516"/>
      <c r="I22" s="516"/>
      <c r="J22" s="516"/>
      <c r="K22" s="516"/>
      <c r="L22" s="516"/>
      <c r="M22" s="516"/>
      <c r="N22" s="516"/>
      <c r="O22" s="517"/>
    </row>
    <row r="23" spans="1:15" ht="21" customHeight="1">
      <c r="A23" s="530" t="s">
        <v>884</v>
      </c>
      <c r="B23" s="531"/>
      <c r="C23" s="531"/>
      <c r="D23" s="531"/>
      <c r="E23" s="531"/>
      <c r="F23" s="531"/>
      <c r="G23" s="531"/>
      <c r="H23" s="531"/>
      <c r="I23" s="531"/>
      <c r="J23" s="531"/>
      <c r="K23" s="531"/>
      <c r="L23" s="531"/>
      <c r="M23" s="531"/>
      <c r="N23" s="531"/>
      <c r="O23" s="532"/>
    </row>
    <row r="24" spans="1:15" ht="21" customHeight="1">
      <c r="A24" s="530" t="s">
        <v>885</v>
      </c>
      <c r="B24" s="531"/>
      <c r="C24" s="531"/>
      <c r="D24" s="531"/>
      <c r="E24" s="531"/>
      <c r="F24" s="531"/>
      <c r="G24" s="531"/>
      <c r="H24" s="531"/>
      <c r="I24" s="531"/>
      <c r="J24" s="531"/>
      <c r="K24" s="531"/>
      <c r="L24" s="531"/>
      <c r="M24" s="531"/>
      <c r="N24" s="531"/>
      <c r="O24" s="532"/>
    </row>
    <row r="25" spans="1:15" ht="21" customHeight="1">
      <c r="A25" s="530" t="s">
        <v>886</v>
      </c>
      <c r="B25" s="531"/>
      <c r="C25" s="531"/>
      <c r="D25" s="531"/>
      <c r="E25" s="531"/>
      <c r="F25" s="531"/>
      <c r="G25" s="531"/>
      <c r="H25" s="531"/>
      <c r="I25" s="531"/>
      <c r="J25" s="531"/>
      <c r="K25" s="531"/>
      <c r="L25" s="531"/>
      <c r="M25" s="531"/>
      <c r="N25" s="531"/>
      <c r="O25" s="532"/>
    </row>
    <row r="26" spans="1:15" ht="27.75" customHeight="1">
      <c r="A26" s="530" t="s">
        <v>893</v>
      </c>
      <c r="B26" s="531"/>
      <c r="C26" s="531"/>
      <c r="D26" s="531"/>
      <c r="E26" s="531"/>
      <c r="F26" s="531"/>
      <c r="G26" s="531"/>
      <c r="H26" s="531"/>
      <c r="I26" s="531"/>
      <c r="J26" s="531"/>
      <c r="K26" s="531"/>
      <c r="L26" s="531"/>
      <c r="M26" s="531"/>
      <c r="N26" s="531"/>
      <c r="O26" s="532"/>
    </row>
    <row r="27" spans="1:15" ht="51" customHeight="1">
      <c r="A27" s="530" t="s">
        <v>894</v>
      </c>
      <c r="B27" s="531"/>
      <c r="C27" s="531"/>
      <c r="D27" s="531"/>
      <c r="E27" s="531"/>
      <c r="F27" s="531"/>
      <c r="G27" s="531"/>
      <c r="H27" s="531"/>
      <c r="I27" s="531"/>
      <c r="J27" s="531"/>
      <c r="K27" s="531"/>
      <c r="L27" s="531"/>
      <c r="M27" s="531"/>
      <c r="N27" s="531"/>
      <c r="O27" s="532"/>
    </row>
    <row r="28" spans="1:15" ht="40.5" customHeight="1">
      <c r="A28" s="533" t="s">
        <v>896</v>
      </c>
      <c r="B28" s="534"/>
      <c r="C28" s="534"/>
      <c r="D28" s="534"/>
      <c r="E28" s="534"/>
      <c r="F28" s="534"/>
      <c r="G28" s="534"/>
      <c r="H28" s="534"/>
      <c r="I28" s="534"/>
      <c r="J28" s="534"/>
      <c r="K28" s="534"/>
      <c r="L28" s="534"/>
      <c r="M28" s="534"/>
      <c r="N28" s="534"/>
      <c r="O28" s="535"/>
    </row>
    <row r="29" spans="1:15" ht="46.5" customHeight="1">
      <c r="A29" s="347" t="s">
        <v>721</v>
      </c>
      <c r="B29" s="347" t="s">
        <v>812</v>
      </c>
      <c r="C29" s="347" t="s">
        <v>722</v>
      </c>
      <c r="D29" s="347" t="s">
        <v>802</v>
      </c>
      <c r="E29" s="347" t="s">
        <v>721</v>
      </c>
      <c r="F29" s="347" t="s">
        <v>873</v>
      </c>
      <c r="G29" s="347"/>
      <c r="H29" s="343" t="s">
        <v>637</v>
      </c>
      <c r="I29" s="347" t="s">
        <v>633</v>
      </c>
      <c r="J29" s="365">
        <v>26</v>
      </c>
      <c r="K29" s="347" t="s">
        <v>897</v>
      </c>
      <c r="L29" s="365">
        <v>90</v>
      </c>
      <c r="M29" s="366">
        <v>69016020</v>
      </c>
      <c r="N29" s="366">
        <v>65938972.039999999</v>
      </c>
      <c r="O29" s="366">
        <v>40063112.450000003</v>
      </c>
    </row>
    <row r="30" spans="1:15" ht="25.5" customHeight="1">
      <c r="A30" s="554" t="s">
        <v>887</v>
      </c>
      <c r="B30" s="555"/>
      <c r="C30" s="555"/>
      <c r="D30" s="555"/>
      <c r="E30" s="555"/>
      <c r="F30" s="555"/>
      <c r="G30" s="555"/>
      <c r="H30" s="555"/>
      <c r="I30" s="555"/>
      <c r="J30" s="555"/>
      <c r="K30" s="555"/>
      <c r="L30" s="555"/>
      <c r="M30" s="555"/>
      <c r="N30" s="555"/>
      <c r="O30" s="556"/>
    </row>
    <row r="31" spans="1:15">
      <c r="A31" s="353"/>
      <c r="B31" s="82"/>
      <c r="C31" s="82"/>
      <c r="D31" s="82"/>
      <c r="E31" s="82"/>
      <c r="F31" s="82"/>
      <c r="G31" s="82"/>
      <c r="H31" s="82"/>
      <c r="I31" s="82"/>
      <c r="J31" s="82"/>
      <c r="K31" s="82"/>
      <c r="L31" s="82"/>
      <c r="M31" s="82"/>
      <c r="N31" s="82"/>
      <c r="O31" s="354"/>
    </row>
    <row r="32" spans="1:15" ht="22.5" customHeight="1">
      <c r="A32" s="515" t="s">
        <v>150</v>
      </c>
      <c r="B32" s="516"/>
      <c r="C32" s="516"/>
      <c r="D32" s="516"/>
      <c r="E32" s="516"/>
      <c r="F32" s="516"/>
      <c r="G32" s="516"/>
      <c r="H32" s="516"/>
      <c r="I32" s="516"/>
      <c r="J32" s="516"/>
      <c r="K32" s="516"/>
      <c r="L32" s="516"/>
      <c r="M32" s="516"/>
      <c r="N32" s="516"/>
      <c r="O32" s="517"/>
    </row>
    <row r="33" spans="1:16" ht="21.75" customHeight="1">
      <c r="A33" s="530" t="s">
        <v>888</v>
      </c>
      <c r="B33" s="531"/>
      <c r="C33" s="531"/>
      <c r="D33" s="531"/>
      <c r="E33" s="531"/>
      <c r="F33" s="531"/>
      <c r="G33" s="531"/>
      <c r="H33" s="531"/>
      <c r="I33" s="531"/>
      <c r="J33" s="531"/>
      <c r="K33" s="531"/>
      <c r="L33" s="531"/>
      <c r="M33" s="531"/>
      <c r="N33" s="531"/>
      <c r="O33" s="532"/>
    </row>
    <row r="34" spans="1:16" s="134" customFormat="1" ht="34.5" customHeight="1">
      <c r="A34" s="515" t="s">
        <v>151</v>
      </c>
      <c r="B34" s="516"/>
      <c r="C34" s="516"/>
      <c r="D34" s="516"/>
      <c r="E34" s="516"/>
      <c r="F34" s="516"/>
      <c r="G34" s="516"/>
      <c r="H34" s="516"/>
      <c r="I34" s="516"/>
      <c r="J34" s="516"/>
      <c r="K34" s="516"/>
      <c r="L34" s="516"/>
      <c r="M34" s="516"/>
      <c r="N34" s="516"/>
      <c r="O34" s="517"/>
    </row>
    <row r="35" spans="1:16" ht="61.5" customHeight="1">
      <c r="A35" s="530" t="s">
        <v>898</v>
      </c>
      <c r="B35" s="531"/>
      <c r="C35" s="531"/>
      <c r="D35" s="531"/>
      <c r="E35" s="531"/>
      <c r="F35" s="531"/>
      <c r="G35" s="531"/>
      <c r="H35" s="531"/>
      <c r="I35" s="531"/>
      <c r="J35" s="531"/>
      <c r="K35" s="531"/>
      <c r="L35" s="531"/>
      <c r="M35" s="531"/>
      <c r="N35" s="531"/>
      <c r="O35" s="532"/>
    </row>
    <row r="36" spans="1:16">
      <c r="A36" s="391"/>
      <c r="B36" s="392"/>
      <c r="C36" s="392"/>
      <c r="D36" s="392"/>
      <c r="E36" s="392"/>
      <c r="F36" s="392"/>
      <c r="G36" s="392"/>
      <c r="H36" s="392"/>
      <c r="I36" s="392"/>
      <c r="J36" s="392"/>
      <c r="K36" s="392"/>
      <c r="L36" s="392"/>
      <c r="M36" s="392"/>
      <c r="N36" s="392"/>
      <c r="O36" s="393"/>
    </row>
    <row r="37" spans="1:16" ht="13.5" customHeight="1">
      <c r="A37" s="143"/>
      <c r="B37" s="143"/>
      <c r="C37" s="143"/>
      <c r="D37" s="144"/>
      <c r="E37" s="145"/>
      <c r="F37" s="81"/>
      <c r="G37" s="81"/>
      <c r="H37" s="81"/>
      <c r="I37" s="146"/>
      <c r="J37" s="146"/>
      <c r="K37" s="146"/>
      <c r="L37" s="146"/>
      <c r="M37" s="146"/>
      <c r="N37" s="146"/>
      <c r="O37" s="146"/>
      <c r="P37" s="147"/>
    </row>
    <row r="38" spans="1:16" s="17" customFormat="1" ht="14.25" customHeight="1">
      <c r="A38" s="148"/>
      <c r="B38" s="148"/>
      <c r="C38" s="148"/>
      <c r="D38" s="3"/>
      <c r="E38" s="149"/>
      <c r="F38" s="150"/>
      <c r="G38" s="150"/>
      <c r="H38" s="150"/>
      <c r="I38" s="510"/>
      <c r="J38" s="510"/>
      <c r="K38" s="510"/>
      <c r="L38" s="510"/>
      <c r="M38" s="152"/>
      <c r="N38" s="151"/>
      <c r="O38" s="151"/>
      <c r="P38" s="153"/>
    </row>
    <row r="39" spans="1:16" s="17" customFormat="1">
      <c r="A39" s="511"/>
      <c r="B39" s="511"/>
      <c r="C39" s="511"/>
      <c r="D39" s="511"/>
      <c r="E39" s="511"/>
      <c r="F39" s="511"/>
      <c r="G39" s="511"/>
      <c r="H39" s="511"/>
      <c r="I39" s="511"/>
      <c r="J39" s="511"/>
      <c r="K39" s="511"/>
      <c r="L39" s="511"/>
      <c r="M39" s="154"/>
    </row>
  </sheetData>
  <mergeCells count="41">
    <mergeCell ref="A8:O8"/>
    <mergeCell ref="A1:O1"/>
    <mergeCell ref="A3:O3"/>
    <mergeCell ref="A4:O4"/>
    <mergeCell ref="A5:A6"/>
    <mergeCell ref="B5:B6"/>
    <mergeCell ref="C5:C6"/>
    <mergeCell ref="D5:D6"/>
    <mergeCell ref="E5:E6"/>
    <mergeCell ref="F5:F6"/>
    <mergeCell ref="G5:G6"/>
    <mergeCell ref="H5:H6"/>
    <mergeCell ref="I5:I6"/>
    <mergeCell ref="J5:L5"/>
    <mergeCell ref="M5:O5"/>
    <mergeCell ref="A32:O32"/>
    <mergeCell ref="A33:O33"/>
    <mergeCell ref="A34:O34"/>
    <mergeCell ref="A14:O14"/>
    <mergeCell ref="A9:O9"/>
    <mergeCell ref="A39:H39"/>
    <mergeCell ref="I39:L39"/>
    <mergeCell ref="A10:O10"/>
    <mergeCell ref="A12:O12"/>
    <mergeCell ref="A13:O13"/>
    <mergeCell ref="A17:O17"/>
    <mergeCell ref="A18:O18"/>
    <mergeCell ref="A20:O20"/>
    <mergeCell ref="A23:O23"/>
    <mergeCell ref="A25:O25"/>
    <mergeCell ref="A35:O35"/>
    <mergeCell ref="I38:L38"/>
    <mergeCell ref="A11:O11"/>
    <mergeCell ref="A15:O15"/>
    <mergeCell ref="A21:O21"/>
    <mergeCell ref="A22:O22"/>
    <mergeCell ref="A26:O26"/>
    <mergeCell ref="A27:O27"/>
    <mergeCell ref="A24:O24"/>
    <mergeCell ref="A30:O30"/>
    <mergeCell ref="A28:O28"/>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8:O10 A7:K7 A12:O13 B11:O11 A29:K29 A16:J16 A17:O20 A22:O25 B21:O21" numberStoredAsText="1"/>
  </ignoredErrors>
  <legacyDrawingHF r:id="rId2"/>
</worksheet>
</file>

<file path=xl/worksheets/sheet41.xml><?xml version="1.0" encoding="utf-8"?>
<worksheet xmlns="http://schemas.openxmlformats.org/spreadsheetml/2006/main" xmlns:r="http://schemas.openxmlformats.org/officeDocument/2006/relationships">
  <dimension ref="A1:P36"/>
  <sheetViews>
    <sheetView showGridLines="0" zoomScale="90" zoomScaleNormal="90" workbookViewId="0">
      <selection activeCell="A33" sqref="A33:O33"/>
    </sheetView>
  </sheetViews>
  <sheetFormatPr baseColWidth="10" defaultRowHeight="13.5"/>
  <cols>
    <col min="1" max="7" width="5" style="1" customWidth="1"/>
    <col min="8" max="8" width="44.85546875" style="1" customWidth="1"/>
    <col min="9" max="9" width="13.140625" style="1" customWidth="1"/>
    <col min="10" max="10" width="11" style="1" customWidth="1"/>
    <col min="11" max="12" width="12.7109375" style="1" customWidth="1"/>
    <col min="13" max="13" width="17" style="1" customWidth="1"/>
    <col min="14" max="15" width="16.7109375" style="1" customWidth="1"/>
    <col min="16" max="16384" width="11.42578125" style="1"/>
  </cols>
  <sheetData>
    <row r="1" spans="1:15" ht="34.9" customHeight="1">
      <c r="A1" s="426" t="s">
        <v>143</v>
      </c>
      <c r="B1" s="427"/>
      <c r="C1" s="427"/>
      <c r="D1" s="427"/>
      <c r="E1" s="427"/>
      <c r="F1" s="427"/>
      <c r="G1" s="427"/>
      <c r="H1" s="427"/>
      <c r="I1" s="427"/>
      <c r="J1" s="427"/>
      <c r="K1" s="427"/>
      <c r="L1" s="427"/>
      <c r="M1" s="427"/>
      <c r="N1" s="427"/>
      <c r="O1" s="428"/>
    </row>
    <row r="2" spans="1:15" ht="7.9" customHeight="1">
      <c r="A2" s="155"/>
      <c r="B2" s="155"/>
      <c r="C2" s="155"/>
      <c r="D2" s="155"/>
      <c r="E2" s="155"/>
      <c r="F2" s="155"/>
      <c r="G2" s="155"/>
      <c r="H2" s="155"/>
      <c r="I2" s="155"/>
      <c r="J2" s="155"/>
      <c r="K2" s="155"/>
      <c r="L2" s="155"/>
      <c r="M2" s="155"/>
      <c r="N2" s="155"/>
      <c r="O2" s="155"/>
    </row>
    <row r="3" spans="1:15" ht="19.149999999999999" customHeight="1">
      <c r="A3" s="505" t="s">
        <v>165</v>
      </c>
      <c r="B3" s="506"/>
      <c r="C3" s="506"/>
      <c r="D3" s="506"/>
      <c r="E3" s="506"/>
      <c r="F3" s="506"/>
      <c r="G3" s="506"/>
      <c r="H3" s="506"/>
      <c r="I3" s="506"/>
      <c r="J3" s="506"/>
      <c r="K3" s="506"/>
      <c r="L3" s="506"/>
      <c r="M3" s="506"/>
      <c r="N3" s="506"/>
      <c r="O3" s="507"/>
    </row>
    <row r="4" spans="1:15" ht="19.149999999999999" customHeight="1">
      <c r="A4" s="505" t="s">
        <v>166</v>
      </c>
      <c r="B4" s="506"/>
      <c r="C4" s="506"/>
      <c r="D4" s="506"/>
      <c r="E4" s="506"/>
      <c r="F4" s="506"/>
      <c r="G4" s="506"/>
      <c r="H4" s="506"/>
      <c r="I4" s="506"/>
      <c r="J4" s="506"/>
      <c r="K4" s="506"/>
      <c r="L4" s="506"/>
      <c r="M4" s="506"/>
      <c r="N4" s="506"/>
      <c r="O4" s="507"/>
    </row>
    <row r="5" spans="1:15" ht="19.899999999999999" customHeight="1">
      <c r="A5" s="424" t="s">
        <v>90</v>
      </c>
      <c r="B5" s="424" t="s">
        <v>144</v>
      </c>
      <c r="C5" s="424" t="s">
        <v>41</v>
      </c>
      <c r="D5" s="424" t="s">
        <v>38</v>
      </c>
      <c r="E5" s="424" t="s">
        <v>39</v>
      </c>
      <c r="F5" s="424" t="s">
        <v>10</v>
      </c>
      <c r="G5" s="424" t="s">
        <v>80</v>
      </c>
      <c r="H5" s="508" t="s">
        <v>11</v>
      </c>
      <c r="I5" s="424" t="s">
        <v>145</v>
      </c>
      <c r="J5" s="443" t="s">
        <v>146</v>
      </c>
      <c r="K5" s="444"/>
      <c r="L5" s="521"/>
      <c r="M5" s="443" t="s">
        <v>147</v>
      </c>
      <c r="N5" s="444"/>
      <c r="O5" s="521"/>
    </row>
    <row r="6" spans="1:15" ht="19.899999999999999" customHeight="1">
      <c r="A6" s="425"/>
      <c r="B6" s="425"/>
      <c r="C6" s="425"/>
      <c r="D6" s="425"/>
      <c r="E6" s="425"/>
      <c r="F6" s="425"/>
      <c r="G6" s="425"/>
      <c r="H6" s="509"/>
      <c r="I6" s="425"/>
      <c r="J6" s="192" t="s">
        <v>148</v>
      </c>
      <c r="K6" s="192" t="s">
        <v>160</v>
      </c>
      <c r="L6" s="192" t="s">
        <v>149</v>
      </c>
      <c r="M6" s="192" t="s">
        <v>98</v>
      </c>
      <c r="N6" s="192" t="s">
        <v>24</v>
      </c>
      <c r="O6" s="192" t="s">
        <v>19</v>
      </c>
    </row>
    <row r="7" spans="1:15" s="134" customFormat="1" ht="30" customHeight="1">
      <c r="A7" s="347" t="s">
        <v>723</v>
      </c>
      <c r="B7" s="347" t="s">
        <v>811</v>
      </c>
      <c r="C7" s="347" t="s">
        <v>722</v>
      </c>
      <c r="D7" s="347" t="s">
        <v>721</v>
      </c>
      <c r="E7" s="347" t="s">
        <v>721</v>
      </c>
      <c r="F7" s="347" t="s">
        <v>734</v>
      </c>
      <c r="G7" s="347"/>
      <c r="H7" s="343" t="s">
        <v>706</v>
      </c>
      <c r="I7" s="347" t="s">
        <v>899</v>
      </c>
      <c r="J7" s="365">
        <v>200000</v>
      </c>
      <c r="K7" s="365">
        <v>200000</v>
      </c>
      <c r="L7" s="365">
        <v>255317</v>
      </c>
      <c r="M7" s="366">
        <v>182731755</v>
      </c>
      <c r="N7" s="366">
        <v>192483565.82999998</v>
      </c>
      <c r="O7" s="366">
        <v>182741365.05999997</v>
      </c>
    </row>
    <row r="8" spans="1:15" ht="21" customHeight="1">
      <c r="A8" s="499" t="s">
        <v>900</v>
      </c>
      <c r="B8" s="500"/>
      <c r="C8" s="500"/>
      <c r="D8" s="500"/>
      <c r="E8" s="500"/>
      <c r="F8" s="500"/>
      <c r="G8" s="500"/>
      <c r="H8" s="500"/>
      <c r="I8" s="500"/>
      <c r="J8" s="500"/>
      <c r="K8" s="500"/>
      <c r="L8" s="500"/>
      <c r="M8" s="500"/>
      <c r="N8" s="500"/>
      <c r="O8" s="501"/>
    </row>
    <row r="9" spans="1:15" ht="30" customHeight="1">
      <c r="A9" s="499" t="s">
        <v>150</v>
      </c>
      <c r="B9" s="500"/>
      <c r="C9" s="500"/>
      <c r="D9" s="500"/>
      <c r="E9" s="500"/>
      <c r="F9" s="500"/>
      <c r="G9" s="500"/>
      <c r="H9" s="500"/>
      <c r="I9" s="500"/>
      <c r="J9" s="500"/>
      <c r="K9" s="500"/>
      <c r="L9" s="500"/>
      <c r="M9" s="500"/>
      <c r="N9" s="500"/>
      <c r="O9" s="501"/>
    </row>
    <row r="10" spans="1:15" ht="37.5" customHeight="1">
      <c r="A10" s="502" t="s">
        <v>903</v>
      </c>
      <c r="B10" s="503"/>
      <c r="C10" s="503"/>
      <c r="D10" s="503"/>
      <c r="E10" s="503"/>
      <c r="F10" s="503"/>
      <c r="G10" s="503"/>
      <c r="H10" s="503"/>
      <c r="I10" s="503"/>
      <c r="J10" s="503"/>
      <c r="K10" s="503"/>
      <c r="L10" s="503"/>
      <c r="M10" s="503"/>
      <c r="N10" s="503"/>
      <c r="O10" s="504"/>
    </row>
    <row r="11" spans="1:15" ht="105" customHeight="1">
      <c r="A11" s="502" t="s">
        <v>904</v>
      </c>
      <c r="B11" s="503"/>
      <c r="C11" s="503"/>
      <c r="D11" s="503"/>
      <c r="E11" s="503"/>
      <c r="F11" s="503"/>
      <c r="G11" s="503"/>
      <c r="H11" s="503"/>
      <c r="I11" s="503"/>
      <c r="J11" s="503"/>
      <c r="K11" s="503"/>
      <c r="L11" s="503"/>
      <c r="M11" s="503"/>
      <c r="N11" s="503"/>
      <c r="O11" s="504"/>
    </row>
    <row r="12" spans="1:15" ht="34.5" customHeight="1">
      <c r="A12" s="502" t="s">
        <v>905</v>
      </c>
      <c r="B12" s="503"/>
      <c r="C12" s="503"/>
      <c r="D12" s="503"/>
      <c r="E12" s="503"/>
      <c r="F12" s="503"/>
      <c r="G12" s="503"/>
      <c r="H12" s="503"/>
      <c r="I12" s="503"/>
      <c r="J12" s="503"/>
      <c r="K12" s="503"/>
      <c r="L12" s="503"/>
      <c r="M12" s="503"/>
      <c r="N12" s="503"/>
      <c r="O12" s="504"/>
    </row>
    <row r="13" spans="1:15" ht="22.5" customHeight="1">
      <c r="A13" s="502" t="s">
        <v>901</v>
      </c>
      <c r="B13" s="503"/>
      <c r="C13" s="503"/>
      <c r="D13" s="503"/>
      <c r="E13" s="503"/>
      <c r="F13" s="503"/>
      <c r="G13" s="503"/>
      <c r="H13" s="503"/>
      <c r="I13" s="503"/>
      <c r="J13" s="503"/>
      <c r="K13" s="503"/>
      <c r="L13" s="503"/>
      <c r="M13" s="503"/>
      <c r="N13" s="503"/>
      <c r="O13" s="504"/>
    </row>
    <row r="14" spans="1:15" ht="31.5" customHeight="1">
      <c r="A14" s="502" t="s">
        <v>906</v>
      </c>
      <c r="B14" s="503"/>
      <c r="C14" s="503"/>
      <c r="D14" s="503"/>
      <c r="E14" s="503"/>
      <c r="F14" s="503"/>
      <c r="G14" s="503"/>
      <c r="H14" s="503"/>
      <c r="I14" s="503"/>
      <c r="J14" s="503"/>
      <c r="K14" s="503"/>
      <c r="L14" s="503"/>
      <c r="M14" s="503"/>
      <c r="N14" s="503"/>
      <c r="O14" s="504"/>
    </row>
    <row r="15" spans="1:15" ht="44.25" customHeight="1">
      <c r="A15" s="502" t="s">
        <v>907</v>
      </c>
      <c r="B15" s="503"/>
      <c r="C15" s="503"/>
      <c r="D15" s="503"/>
      <c r="E15" s="503"/>
      <c r="F15" s="503"/>
      <c r="G15" s="503"/>
      <c r="H15" s="503"/>
      <c r="I15" s="503"/>
      <c r="J15" s="503"/>
      <c r="K15" s="503"/>
      <c r="L15" s="503"/>
      <c r="M15" s="503"/>
      <c r="N15" s="503"/>
      <c r="O15" s="504"/>
    </row>
    <row r="16" spans="1:15" ht="103.5" customHeight="1">
      <c r="A16" s="415" t="s">
        <v>909</v>
      </c>
      <c r="B16" s="492"/>
      <c r="C16" s="492"/>
      <c r="D16" s="492"/>
      <c r="E16" s="492"/>
      <c r="F16" s="492"/>
      <c r="G16" s="492"/>
      <c r="H16" s="492"/>
      <c r="I16" s="492"/>
      <c r="J16" s="492"/>
      <c r="K16" s="492"/>
      <c r="L16" s="492"/>
      <c r="M16" s="492"/>
      <c r="N16" s="492"/>
      <c r="O16" s="416"/>
    </row>
    <row r="17" spans="1:15" ht="27.75" customHeight="1">
      <c r="A17" s="502" t="s">
        <v>908</v>
      </c>
      <c r="B17" s="503"/>
      <c r="C17" s="503"/>
      <c r="D17" s="503"/>
      <c r="E17" s="503"/>
      <c r="F17" s="503"/>
      <c r="G17" s="503"/>
      <c r="H17" s="503"/>
      <c r="I17" s="503"/>
      <c r="J17" s="503"/>
      <c r="K17" s="503"/>
      <c r="L17" s="503"/>
      <c r="M17" s="503"/>
      <c r="N17" s="503"/>
      <c r="O17" s="504"/>
    </row>
    <row r="18" spans="1:15" ht="18.75" customHeight="1">
      <c r="A18" s="499" t="s">
        <v>151</v>
      </c>
      <c r="B18" s="500"/>
      <c r="C18" s="500"/>
      <c r="D18" s="500"/>
      <c r="E18" s="500"/>
      <c r="F18" s="500"/>
      <c r="G18" s="500"/>
      <c r="H18" s="500"/>
      <c r="I18" s="500"/>
      <c r="J18" s="500"/>
      <c r="K18" s="500"/>
      <c r="L18" s="500"/>
      <c r="M18" s="500"/>
      <c r="N18" s="500"/>
      <c r="O18" s="501"/>
    </row>
    <row r="19" spans="1:15" ht="28.5" customHeight="1">
      <c r="A19" s="496" t="s">
        <v>902</v>
      </c>
      <c r="B19" s="497"/>
      <c r="C19" s="497"/>
      <c r="D19" s="497"/>
      <c r="E19" s="497"/>
      <c r="F19" s="497"/>
      <c r="G19" s="497"/>
      <c r="H19" s="497"/>
      <c r="I19" s="497"/>
      <c r="J19" s="497"/>
      <c r="K19" s="497"/>
      <c r="L19" s="497"/>
      <c r="M19" s="497"/>
      <c r="N19" s="497"/>
      <c r="O19" s="498"/>
    </row>
    <row r="20" spans="1:15" s="394" customFormat="1" ht="33" customHeight="1">
      <c r="A20" s="347" t="s">
        <v>812</v>
      </c>
      <c r="B20" s="347" t="s">
        <v>802</v>
      </c>
      <c r="C20" s="347" t="s">
        <v>812</v>
      </c>
      <c r="D20" s="347" t="s">
        <v>721</v>
      </c>
      <c r="E20" s="347" t="s">
        <v>721</v>
      </c>
      <c r="F20" s="347" t="s">
        <v>740</v>
      </c>
      <c r="G20" s="347"/>
      <c r="H20" s="343" t="s">
        <v>699</v>
      </c>
      <c r="I20" s="347" t="s">
        <v>910</v>
      </c>
      <c r="J20" s="347" t="s">
        <v>911</v>
      </c>
      <c r="K20" s="347" t="s">
        <v>912</v>
      </c>
      <c r="L20" s="347" t="s">
        <v>912</v>
      </c>
      <c r="M20" s="366">
        <v>46077848</v>
      </c>
      <c r="N20" s="366">
        <v>24929330.089999996</v>
      </c>
      <c r="O20" s="366">
        <v>23199993.399999999</v>
      </c>
    </row>
    <row r="21" spans="1:15">
      <c r="A21" s="518"/>
      <c r="B21" s="519"/>
      <c r="C21" s="519"/>
      <c r="D21" s="519"/>
      <c r="E21" s="519"/>
      <c r="F21" s="519"/>
      <c r="G21" s="519"/>
      <c r="H21" s="519"/>
      <c r="I21" s="519"/>
      <c r="J21" s="519"/>
      <c r="K21" s="519"/>
      <c r="L21" s="519"/>
      <c r="M21" s="519"/>
      <c r="N21" s="519"/>
      <c r="O21" s="520"/>
    </row>
    <row r="22" spans="1:15" ht="38.25" customHeight="1">
      <c r="A22" s="530" t="s">
        <v>913</v>
      </c>
      <c r="B22" s="531"/>
      <c r="C22" s="531"/>
      <c r="D22" s="531"/>
      <c r="E22" s="531"/>
      <c r="F22" s="531"/>
      <c r="G22" s="531"/>
      <c r="H22" s="531"/>
      <c r="I22" s="531"/>
      <c r="J22" s="531"/>
      <c r="K22" s="531"/>
      <c r="L22" s="531"/>
      <c r="M22" s="531"/>
      <c r="N22" s="531"/>
      <c r="O22" s="532"/>
    </row>
    <row r="23" spans="1:15">
      <c r="A23" s="135"/>
      <c r="B23" s="136"/>
      <c r="C23" s="136"/>
      <c r="D23" s="136"/>
      <c r="E23" s="136"/>
      <c r="F23" s="136"/>
      <c r="G23" s="136"/>
      <c r="H23" s="136"/>
      <c r="I23" s="136"/>
      <c r="J23" s="136"/>
      <c r="K23" s="136"/>
      <c r="L23" s="136"/>
      <c r="M23" s="136"/>
      <c r="N23" s="136"/>
      <c r="O23" s="137"/>
    </row>
    <row r="24" spans="1:15" ht="21.75" customHeight="1">
      <c r="A24" s="512" t="s">
        <v>150</v>
      </c>
      <c r="B24" s="513"/>
      <c r="C24" s="513"/>
      <c r="D24" s="513"/>
      <c r="E24" s="513"/>
      <c r="F24" s="513"/>
      <c r="G24" s="513"/>
      <c r="H24" s="513"/>
      <c r="I24" s="513"/>
      <c r="J24" s="513"/>
      <c r="K24" s="513"/>
      <c r="L24" s="513"/>
      <c r="M24" s="513"/>
      <c r="N24" s="513"/>
      <c r="O24" s="514"/>
    </row>
    <row r="25" spans="1:15" ht="36" customHeight="1">
      <c r="A25" s="530" t="s">
        <v>914</v>
      </c>
      <c r="B25" s="531"/>
      <c r="C25" s="531"/>
      <c r="D25" s="531"/>
      <c r="E25" s="531"/>
      <c r="F25" s="531"/>
      <c r="G25" s="531"/>
      <c r="H25" s="531"/>
      <c r="I25" s="531"/>
      <c r="J25" s="531"/>
      <c r="K25" s="531"/>
      <c r="L25" s="531"/>
      <c r="M25" s="531"/>
      <c r="N25" s="531"/>
      <c r="O25" s="532"/>
    </row>
    <row r="26" spans="1:15" ht="36" customHeight="1">
      <c r="A26" s="530" t="s">
        <v>916</v>
      </c>
      <c r="B26" s="531"/>
      <c r="C26" s="531"/>
      <c r="D26" s="531"/>
      <c r="E26" s="531"/>
      <c r="F26" s="531"/>
      <c r="G26" s="531"/>
      <c r="H26" s="531"/>
      <c r="I26" s="531"/>
      <c r="J26" s="531"/>
      <c r="K26" s="531"/>
      <c r="L26" s="531"/>
      <c r="M26" s="531"/>
      <c r="N26" s="531"/>
      <c r="O26" s="532"/>
    </row>
    <row r="27" spans="1:15" ht="57.75" customHeight="1">
      <c r="A27" s="530" t="s">
        <v>915</v>
      </c>
      <c r="B27" s="531"/>
      <c r="C27" s="531"/>
      <c r="D27" s="531"/>
      <c r="E27" s="531"/>
      <c r="F27" s="531"/>
      <c r="G27" s="531"/>
      <c r="H27" s="531"/>
      <c r="I27" s="531"/>
      <c r="J27" s="531"/>
      <c r="K27" s="531"/>
      <c r="L27" s="531"/>
      <c r="M27" s="531"/>
      <c r="N27" s="531"/>
      <c r="O27" s="532"/>
    </row>
    <row r="28" spans="1:15" ht="50.25" customHeight="1">
      <c r="A28" s="530" t="s">
        <v>917</v>
      </c>
      <c r="B28" s="531"/>
      <c r="C28" s="531"/>
      <c r="D28" s="531"/>
      <c r="E28" s="531"/>
      <c r="F28" s="531"/>
      <c r="G28" s="531"/>
      <c r="H28" s="531"/>
      <c r="I28" s="531"/>
      <c r="J28" s="531"/>
      <c r="K28" s="531"/>
      <c r="L28" s="531"/>
      <c r="M28" s="531"/>
      <c r="N28" s="531"/>
      <c r="O28" s="532"/>
    </row>
    <row r="29" spans="1:15" ht="50.25" customHeight="1">
      <c r="A29" s="530" t="s">
        <v>918</v>
      </c>
      <c r="B29" s="531"/>
      <c r="C29" s="531"/>
      <c r="D29" s="531"/>
      <c r="E29" s="531"/>
      <c r="F29" s="531"/>
      <c r="G29" s="531"/>
      <c r="H29" s="531"/>
      <c r="I29" s="531"/>
      <c r="J29" s="531"/>
      <c r="K29" s="531"/>
      <c r="L29" s="531"/>
      <c r="M29" s="531"/>
      <c r="N29" s="531"/>
      <c r="O29" s="532"/>
    </row>
    <row r="30" spans="1:15" ht="58.5" customHeight="1">
      <c r="A30" s="530" t="s">
        <v>919</v>
      </c>
      <c r="B30" s="531"/>
      <c r="C30" s="531"/>
      <c r="D30" s="531"/>
      <c r="E30" s="531"/>
      <c r="F30" s="531"/>
      <c r="G30" s="531"/>
      <c r="H30" s="531"/>
      <c r="I30" s="531"/>
      <c r="J30" s="531"/>
      <c r="K30" s="531"/>
      <c r="L30" s="531"/>
      <c r="M30" s="531"/>
      <c r="N30" s="531"/>
      <c r="O30" s="532"/>
    </row>
    <row r="31" spans="1:15" ht="51.75" customHeight="1">
      <c r="A31" s="530" t="s">
        <v>920</v>
      </c>
      <c r="B31" s="531"/>
      <c r="C31" s="531"/>
      <c r="D31" s="531"/>
      <c r="E31" s="531"/>
      <c r="F31" s="531"/>
      <c r="G31" s="531"/>
      <c r="H31" s="531"/>
      <c r="I31" s="531"/>
      <c r="J31" s="531"/>
      <c r="K31" s="531"/>
      <c r="L31" s="531"/>
      <c r="M31" s="531"/>
      <c r="N31" s="531"/>
      <c r="O31" s="532"/>
    </row>
    <row r="32" spans="1:15" ht="49.5" customHeight="1">
      <c r="A32" s="530" t="s">
        <v>921</v>
      </c>
      <c r="B32" s="531"/>
      <c r="C32" s="531"/>
      <c r="D32" s="531"/>
      <c r="E32" s="531"/>
      <c r="F32" s="531"/>
      <c r="G32" s="531"/>
      <c r="H32" s="531"/>
      <c r="I32" s="531"/>
      <c r="J32" s="531"/>
      <c r="K32" s="531"/>
      <c r="L32" s="531"/>
      <c r="M32" s="531"/>
      <c r="N32" s="531"/>
      <c r="O32" s="532"/>
    </row>
    <row r="33" spans="1:16" ht="21.75" customHeight="1">
      <c r="A33" s="499" t="s">
        <v>738</v>
      </c>
      <c r="B33" s="500"/>
      <c r="C33" s="500"/>
      <c r="D33" s="500"/>
      <c r="E33" s="500"/>
      <c r="F33" s="500"/>
      <c r="G33" s="500"/>
      <c r="H33" s="500"/>
      <c r="I33" s="500"/>
      <c r="J33" s="500"/>
      <c r="K33" s="500"/>
      <c r="L33" s="500"/>
      <c r="M33" s="500"/>
      <c r="N33" s="500"/>
      <c r="O33" s="501"/>
    </row>
    <row r="34" spans="1:16">
      <c r="A34" s="135"/>
      <c r="B34" s="136"/>
      <c r="C34" s="136"/>
      <c r="D34" s="136"/>
      <c r="E34" s="136"/>
      <c r="F34" s="136"/>
      <c r="G34" s="136"/>
      <c r="H34" s="136"/>
      <c r="I34" s="136"/>
      <c r="J34" s="136"/>
      <c r="K34" s="136"/>
      <c r="L34" s="136"/>
      <c r="M34" s="136"/>
      <c r="N34" s="136"/>
      <c r="O34" s="137"/>
    </row>
    <row r="35" spans="1:16" s="17" customFormat="1" ht="14.25" customHeight="1">
      <c r="A35" s="395"/>
      <c r="B35" s="396"/>
      <c r="C35" s="396"/>
      <c r="D35" s="397"/>
      <c r="E35" s="398"/>
      <c r="F35" s="399"/>
      <c r="G35" s="399"/>
      <c r="H35" s="399"/>
      <c r="I35" s="557"/>
      <c r="J35" s="557"/>
      <c r="K35" s="557"/>
      <c r="L35" s="557"/>
      <c r="M35" s="400"/>
      <c r="N35" s="401"/>
      <c r="O35" s="402"/>
      <c r="P35" s="153"/>
    </row>
    <row r="36" spans="1:16" s="17" customFormat="1">
      <c r="A36" s="511"/>
      <c r="B36" s="511"/>
      <c r="C36" s="511"/>
      <c r="D36" s="511"/>
      <c r="E36" s="511"/>
      <c r="F36" s="511"/>
      <c r="G36" s="511"/>
      <c r="H36" s="511"/>
      <c r="I36" s="511"/>
      <c r="J36" s="511"/>
      <c r="K36" s="511"/>
      <c r="L36" s="511"/>
      <c r="M36" s="154"/>
    </row>
  </sheetData>
  <mergeCells count="41">
    <mergeCell ref="A8:O8"/>
    <mergeCell ref="A1:O1"/>
    <mergeCell ref="A3:O3"/>
    <mergeCell ref="A4:O4"/>
    <mergeCell ref="A5:A6"/>
    <mergeCell ref="B5:B6"/>
    <mergeCell ref="C5:C6"/>
    <mergeCell ref="D5:D6"/>
    <mergeCell ref="E5:E6"/>
    <mergeCell ref="F5:F6"/>
    <mergeCell ref="G5:G6"/>
    <mergeCell ref="H5:H6"/>
    <mergeCell ref="I5:I6"/>
    <mergeCell ref="J5:L5"/>
    <mergeCell ref="M5:O5"/>
    <mergeCell ref="A33:O33"/>
    <mergeCell ref="A25:O25"/>
    <mergeCell ref="A28:O28"/>
    <mergeCell ref="A29:O29"/>
    <mergeCell ref="A9:O9"/>
    <mergeCell ref="A36:H36"/>
    <mergeCell ref="I36:L36"/>
    <mergeCell ref="A10:O10"/>
    <mergeCell ref="A12:O12"/>
    <mergeCell ref="A13:O13"/>
    <mergeCell ref="A14:O14"/>
    <mergeCell ref="A17:O17"/>
    <mergeCell ref="A18:O18"/>
    <mergeCell ref="A19:O19"/>
    <mergeCell ref="A16:O16"/>
    <mergeCell ref="I35:L35"/>
    <mergeCell ref="A11:O11"/>
    <mergeCell ref="A15:O15"/>
    <mergeCell ref="A21:O21"/>
    <mergeCell ref="A22:O22"/>
    <mergeCell ref="A24:O24"/>
    <mergeCell ref="A32:O32"/>
    <mergeCell ref="A26:O26"/>
    <mergeCell ref="A27:O27"/>
    <mergeCell ref="A31:O31"/>
    <mergeCell ref="A30:O30"/>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7:G7 B20:F20 A20 J20:L20" numberStoredAsText="1"/>
  </ignoredErrors>
  <legacyDrawingHF r:id="rId2"/>
</worksheet>
</file>

<file path=xl/worksheets/sheet42.xml><?xml version="1.0" encoding="utf-8"?>
<worksheet xmlns="http://schemas.openxmlformats.org/spreadsheetml/2006/main" xmlns:r="http://schemas.openxmlformats.org/officeDocument/2006/relationships">
  <dimension ref="A1:O29"/>
  <sheetViews>
    <sheetView showGridLines="0" topLeftCell="A16" zoomScale="90" zoomScaleNormal="90" workbookViewId="0">
      <selection activeCell="A21" sqref="A21:O21"/>
    </sheetView>
  </sheetViews>
  <sheetFormatPr baseColWidth="10" defaultRowHeight="13.5"/>
  <cols>
    <col min="1" max="7" width="5" style="1" customWidth="1"/>
    <col min="8" max="8" width="44.85546875" style="1" customWidth="1"/>
    <col min="9" max="9" width="13.140625" style="1" customWidth="1"/>
    <col min="10" max="10" width="11" style="1" customWidth="1"/>
    <col min="11" max="12" width="12.7109375" style="1" customWidth="1"/>
    <col min="13" max="13" width="17" style="1" customWidth="1"/>
    <col min="14" max="14" width="16.7109375" style="1" customWidth="1"/>
    <col min="15" max="15" width="18.28515625" style="1" customWidth="1"/>
    <col min="16" max="16384" width="11.42578125" style="1"/>
  </cols>
  <sheetData>
    <row r="1" spans="1:15" ht="34.9" customHeight="1">
      <c r="A1" s="426" t="s">
        <v>143</v>
      </c>
      <c r="B1" s="427"/>
      <c r="C1" s="427"/>
      <c r="D1" s="427"/>
      <c r="E1" s="427"/>
      <c r="F1" s="427"/>
      <c r="G1" s="427"/>
      <c r="H1" s="427"/>
      <c r="I1" s="427"/>
      <c r="J1" s="427"/>
      <c r="K1" s="427"/>
      <c r="L1" s="427"/>
      <c r="M1" s="427"/>
      <c r="N1" s="427"/>
      <c r="O1" s="428"/>
    </row>
    <row r="2" spans="1:15" ht="7.9" customHeight="1">
      <c r="A2" s="155"/>
      <c r="B2" s="155"/>
      <c r="C2" s="155"/>
      <c r="D2" s="155"/>
      <c r="E2" s="155"/>
      <c r="F2" s="155"/>
      <c r="G2" s="155"/>
      <c r="H2" s="155"/>
      <c r="I2" s="155"/>
      <c r="J2" s="155"/>
      <c r="K2" s="155"/>
      <c r="L2" s="155"/>
      <c r="M2" s="155"/>
      <c r="N2" s="155"/>
      <c r="O2" s="155"/>
    </row>
    <row r="3" spans="1:15" ht="19.149999999999999" customHeight="1">
      <c r="A3" s="505" t="s">
        <v>165</v>
      </c>
      <c r="B3" s="506"/>
      <c r="C3" s="506"/>
      <c r="D3" s="506"/>
      <c r="E3" s="506"/>
      <c r="F3" s="506"/>
      <c r="G3" s="506"/>
      <c r="H3" s="506"/>
      <c r="I3" s="506"/>
      <c r="J3" s="506"/>
      <c r="K3" s="506"/>
      <c r="L3" s="506"/>
      <c r="M3" s="506"/>
      <c r="N3" s="506"/>
      <c r="O3" s="507"/>
    </row>
    <row r="4" spans="1:15" ht="19.149999999999999" customHeight="1">
      <c r="A4" s="505" t="s">
        <v>166</v>
      </c>
      <c r="B4" s="506"/>
      <c r="C4" s="506"/>
      <c r="D4" s="506"/>
      <c r="E4" s="506"/>
      <c r="F4" s="506"/>
      <c r="G4" s="506"/>
      <c r="H4" s="506"/>
      <c r="I4" s="506"/>
      <c r="J4" s="506"/>
      <c r="K4" s="506"/>
      <c r="L4" s="506"/>
      <c r="M4" s="506"/>
      <c r="N4" s="506"/>
      <c r="O4" s="507"/>
    </row>
    <row r="5" spans="1:15" ht="19.899999999999999" customHeight="1">
      <c r="A5" s="424" t="s">
        <v>90</v>
      </c>
      <c r="B5" s="424" t="s">
        <v>144</v>
      </c>
      <c r="C5" s="424" t="s">
        <v>41</v>
      </c>
      <c r="D5" s="424" t="s">
        <v>38</v>
      </c>
      <c r="E5" s="424" t="s">
        <v>39</v>
      </c>
      <c r="F5" s="424" t="s">
        <v>10</v>
      </c>
      <c r="G5" s="424" t="s">
        <v>80</v>
      </c>
      <c r="H5" s="508" t="s">
        <v>11</v>
      </c>
      <c r="I5" s="424" t="s">
        <v>145</v>
      </c>
      <c r="J5" s="443" t="s">
        <v>146</v>
      </c>
      <c r="K5" s="444"/>
      <c r="L5" s="521"/>
      <c r="M5" s="443" t="s">
        <v>147</v>
      </c>
      <c r="N5" s="444"/>
      <c r="O5" s="521"/>
    </row>
    <row r="6" spans="1:15" ht="19.899999999999999" customHeight="1">
      <c r="A6" s="425"/>
      <c r="B6" s="425"/>
      <c r="C6" s="425"/>
      <c r="D6" s="425"/>
      <c r="E6" s="425"/>
      <c r="F6" s="425"/>
      <c r="G6" s="425"/>
      <c r="H6" s="509"/>
      <c r="I6" s="425"/>
      <c r="J6" s="198" t="s">
        <v>148</v>
      </c>
      <c r="K6" s="198" t="s">
        <v>160</v>
      </c>
      <c r="L6" s="198" t="s">
        <v>149</v>
      </c>
      <c r="M6" s="198" t="s">
        <v>98</v>
      </c>
      <c r="N6" s="198" t="s">
        <v>24</v>
      </c>
      <c r="O6" s="198" t="s">
        <v>19</v>
      </c>
    </row>
    <row r="7" spans="1:15" s="134" customFormat="1" ht="30" customHeight="1">
      <c r="A7" s="347" t="s">
        <v>722</v>
      </c>
      <c r="B7" s="347" t="s">
        <v>812</v>
      </c>
      <c r="C7" s="347" t="s">
        <v>721</v>
      </c>
      <c r="D7" s="347" t="s">
        <v>811</v>
      </c>
      <c r="E7" s="347" t="s">
        <v>721</v>
      </c>
      <c r="F7" s="347" t="s">
        <v>734</v>
      </c>
      <c r="G7" s="347"/>
      <c r="H7" s="343" t="s">
        <v>618</v>
      </c>
      <c r="I7" s="347" t="s">
        <v>617</v>
      </c>
      <c r="J7" s="365">
        <v>253</v>
      </c>
      <c r="K7" s="365">
        <v>253</v>
      </c>
      <c r="L7" s="365">
        <v>253</v>
      </c>
      <c r="M7" s="366">
        <v>78802018</v>
      </c>
      <c r="N7" s="366">
        <v>78484457.710000008</v>
      </c>
      <c r="O7" s="366">
        <v>74483149.019999996</v>
      </c>
    </row>
    <row r="8" spans="1:15" ht="41.25" customHeight="1">
      <c r="A8" s="558" t="s">
        <v>930</v>
      </c>
      <c r="B8" s="559"/>
      <c r="C8" s="559"/>
      <c r="D8" s="559"/>
      <c r="E8" s="559"/>
      <c r="F8" s="559"/>
      <c r="G8" s="559"/>
      <c r="H8" s="559"/>
      <c r="I8" s="559"/>
      <c r="J8" s="559"/>
      <c r="K8" s="559"/>
      <c r="L8" s="559"/>
      <c r="M8" s="559"/>
      <c r="N8" s="559"/>
      <c r="O8" s="560"/>
    </row>
    <row r="9" spans="1:15" ht="30" customHeight="1">
      <c r="A9" s="499" t="s">
        <v>150</v>
      </c>
      <c r="B9" s="500"/>
      <c r="C9" s="500"/>
      <c r="D9" s="500"/>
      <c r="E9" s="500"/>
      <c r="F9" s="500"/>
      <c r="G9" s="500"/>
      <c r="H9" s="500"/>
      <c r="I9" s="500"/>
      <c r="J9" s="500"/>
      <c r="K9" s="500"/>
      <c r="L9" s="500"/>
      <c r="M9" s="500"/>
      <c r="N9" s="500"/>
      <c r="O9" s="501"/>
    </row>
    <row r="10" spans="1:15" ht="66" customHeight="1">
      <c r="A10" s="502" t="s">
        <v>922</v>
      </c>
      <c r="B10" s="503"/>
      <c r="C10" s="503"/>
      <c r="D10" s="503"/>
      <c r="E10" s="503"/>
      <c r="F10" s="503"/>
      <c r="G10" s="503"/>
      <c r="H10" s="503"/>
      <c r="I10" s="503"/>
      <c r="J10" s="503"/>
      <c r="K10" s="503"/>
      <c r="L10" s="503"/>
      <c r="M10" s="503"/>
      <c r="N10" s="503"/>
      <c r="O10" s="504"/>
    </row>
    <row r="11" spans="1:15" ht="68.25" customHeight="1">
      <c r="A11" s="502" t="s">
        <v>923</v>
      </c>
      <c r="B11" s="503"/>
      <c r="C11" s="503"/>
      <c r="D11" s="503"/>
      <c r="E11" s="503"/>
      <c r="F11" s="503"/>
      <c r="G11" s="503"/>
      <c r="H11" s="503"/>
      <c r="I11" s="503"/>
      <c r="J11" s="503"/>
      <c r="K11" s="503"/>
      <c r="L11" s="503"/>
      <c r="M11" s="503"/>
      <c r="N11" s="503"/>
      <c r="O11" s="504"/>
    </row>
    <row r="12" spans="1:15" ht="47.25" customHeight="1">
      <c r="A12" s="502" t="s">
        <v>924</v>
      </c>
      <c r="B12" s="503"/>
      <c r="C12" s="503"/>
      <c r="D12" s="503"/>
      <c r="E12" s="503"/>
      <c r="F12" s="503"/>
      <c r="G12" s="503"/>
      <c r="H12" s="503"/>
      <c r="I12" s="503"/>
      <c r="J12" s="503"/>
      <c r="K12" s="503"/>
      <c r="L12" s="503"/>
      <c r="M12" s="503"/>
      <c r="N12" s="503"/>
      <c r="O12" s="504"/>
    </row>
    <row r="13" spans="1:15" ht="49.5" customHeight="1">
      <c r="A13" s="502" t="s">
        <v>925</v>
      </c>
      <c r="B13" s="503"/>
      <c r="C13" s="503"/>
      <c r="D13" s="503"/>
      <c r="E13" s="503"/>
      <c r="F13" s="503"/>
      <c r="G13" s="503"/>
      <c r="H13" s="503"/>
      <c r="I13" s="503"/>
      <c r="J13" s="503"/>
      <c r="K13" s="503"/>
      <c r="L13" s="503"/>
      <c r="M13" s="503"/>
      <c r="N13" s="503"/>
      <c r="O13" s="504"/>
    </row>
    <row r="14" spans="1:15" ht="79.5" customHeight="1">
      <c r="A14" s="502" t="s">
        <v>926</v>
      </c>
      <c r="B14" s="503"/>
      <c r="C14" s="503"/>
      <c r="D14" s="503"/>
      <c r="E14" s="503"/>
      <c r="F14" s="503"/>
      <c r="G14" s="503"/>
      <c r="H14" s="503"/>
      <c r="I14" s="503"/>
      <c r="J14" s="503"/>
      <c r="K14" s="503"/>
      <c r="L14" s="503"/>
      <c r="M14" s="503"/>
      <c r="N14" s="503"/>
      <c r="O14" s="504"/>
    </row>
    <row r="15" spans="1:15" ht="38.25" customHeight="1">
      <c r="A15" s="502" t="s">
        <v>927</v>
      </c>
      <c r="B15" s="503"/>
      <c r="C15" s="503"/>
      <c r="D15" s="503"/>
      <c r="E15" s="503"/>
      <c r="F15" s="503"/>
      <c r="G15" s="503"/>
      <c r="H15" s="503"/>
      <c r="I15" s="503"/>
      <c r="J15" s="503"/>
      <c r="K15" s="503"/>
      <c r="L15" s="503"/>
      <c r="M15" s="503"/>
      <c r="N15" s="503"/>
      <c r="O15" s="504"/>
    </row>
    <row r="16" spans="1:15" ht="64.5" customHeight="1">
      <c r="A16" s="415" t="s">
        <v>928</v>
      </c>
      <c r="B16" s="492"/>
      <c r="C16" s="492"/>
      <c r="D16" s="492"/>
      <c r="E16" s="492"/>
      <c r="F16" s="492"/>
      <c r="G16" s="492"/>
      <c r="H16" s="492"/>
      <c r="I16" s="492"/>
      <c r="J16" s="492"/>
      <c r="K16" s="492"/>
      <c r="L16" s="492"/>
      <c r="M16" s="492"/>
      <c r="N16" s="492"/>
      <c r="O16" s="416"/>
    </row>
    <row r="17" spans="1:15" ht="88.5" customHeight="1">
      <c r="A17" s="415" t="s">
        <v>929</v>
      </c>
      <c r="B17" s="492"/>
      <c r="C17" s="492"/>
      <c r="D17" s="492"/>
      <c r="E17" s="492"/>
      <c r="F17" s="492"/>
      <c r="G17" s="492"/>
      <c r="H17" s="492"/>
      <c r="I17" s="492"/>
      <c r="J17" s="492"/>
      <c r="K17" s="492"/>
      <c r="L17" s="492"/>
      <c r="M17" s="492"/>
      <c r="N17" s="492"/>
      <c r="O17" s="416"/>
    </row>
    <row r="18" spans="1:15" ht="18.75" customHeight="1">
      <c r="A18" s="499" t="s">
        <v>738</v>
      </c>
      <c r="B18" s="500"/>
      <c r="C18" s="500"/>
      <c r="D18" s="500"/>
      <c r="E18" s="500"/>
      <c r="F18" s="500"/>
      <c r="G18" s="500"/>
      <c r="H18" s="500"/>
      <c r="I18" s="500"/>
      <c r="J18" s="500"/>
      <c r="K18" s="500"/>
      <c r="L18" s="500"/>
      <c r="M18" s="500"/>
      <c r="N18" s="500"/>
      <c r="O18" s="501"/>
    </row>
    <row r="19" spans="1:15" ht="12.75" customHeight="1">
      <c r="A19" s="496"/>
      <c r="B19" s="497"/>
      <c r="C19" s="497"/>
      <c r="D19" s="497"/>
      <c r="E19" s="497"/>
      <c r="F19" s="497"/>
      <c r="G19" s="497"/>
      <c r="H19" s="497"/>
      <c r="I19" s="497"/>
      <c r="J19" s="497"/>
      <c r="K19" s="497"/>
      <c r="L19" s="497"/>
      <c r="M19" s="497"/>
      <c r="N19" s="497"/>
      <c r="O19" s="498"/>
    </row>
    <row r="20" spans="1:15" s="17" customFormat="1" ht="26.25" customHeight="1">
      <c r="A20" s="347" t="s">
        <v>722</v>
      </c>
      <c r="B20" s="347" t="s">
        <v>812</v>
      </c>
      <c r="C20" s="347" t="s">
        <v>721</v>
      </c>
      <c r="D20" s="347" t="s">
        <v>811</v>
      </c>
      <c r="E20" s="347" t="s">
        <v>721</v>
      </c>
      <c r="F20" s="347" t="s">
        <v>724</v>
      </c>
      <c r="G20" s="347"/>
      <c r="H20" s="343" t="s">
        <v>690</v>
      </c>
      <c r="I20" s="347" t="s">
        <v>677</v>
      </c>
      <c r="J20" s="365">
        <v>0</v>
      </c>
      <c r="K20" s="365">
        <v>8</v>
      </c>
      <c r="L20" s="365">
        <v>8</v>
      </c>
      <c r="M20" s="366">
        <v>0</v>
      </c>
      <c r="N20" s="366">
        <v>3113848</v>
      </c>
      <c r="O20" s="366">
        <v>0</v>
      </c>
    </row>
    <row r="21" spans="1:15" ht="52.5" customHeight="1">
      <c r="A21" s="558" t="s">
        <v>931</v>
      </c>
      <c r="B21" s="559"/>
      <c r="C21" s="559"/>
      <c r="D21" s="559"/>
      <c r="E21" s="559"/>
      <c r="F21" s="559"/>
      <c r="G21" s="559"/>
      <c r="H21" s="559"/>
      <c r="I21" s="559"/>
      <c r="J21" s="559"/>
      <c r="K21" s="559"/>
      <c r="L21" s="559"/>
      <c r="M21" s="559"/>
      <c r="N21" s="559"/>
      <c r="O21" s="560"/>
    </row>
    <row r="22" spans="1:15" ht="44.25" customHeight="1">
      <c r="A22" s="499" t="s">
        <v>150</v>
      </c>
      <c r="B22" s="500"/>
      <c r="C22" s="500"/>
      <c r="D22" s="500"/>
      <c r="E22" s="500"/>
      <c r="F22" s="500"/>
      <c r="G22" s="500"/>
      <c r="H22" s="500"/>
      <c r="I22" s="500"/>
      <c r="J22" s="500"/>
      <c r="K22" s="500"/>
      <c r="L22" s="500"/>
      <c r="M22" s="500"/>
      <c r="N22" s="500"/>
      <c r="O22" s="501"/>
    </row>
    <row r="23" spans="1:15">
      <c r="A23" s="502" t="s">
        <v>932</v>
      </c>
      <c r="B23" s="503"/>
      <c r="C23" s="503"/>
      <c r="D23" s="503"/>
      <c r="E23" s="503"/>
      <c r="F23" s="503"/>
      <c r="G23" s="503"/>
      <c r="H23" s="503"/>
      <c r="I23" s="503"/>
      <c r="J23" s="503"/>
      <c r="K23" s="503"/>
      <c r="L23" s="503"/>
      <c r="M23" s="503"/>
      <c r="N23" s="503"/>
      <c r="O23" s="504"/>
    </row>
    <row r="24" spans="1:15">
      <c r="A24" s="502"/>
      <c r="B24" s="503"/>
      <c r="C24" s="503"/>
      <c r="D24" s="503"/>
      <c r="E24" s="503"/>
      <c r="F24" s="503"/>
      <c r="G24" s="503"/>
      <c r="H24" s="503"/>
      <c r="I24" s="503"/>
      <c r="J24" s="503"/>
      <c r="K24" s="503"/>
      <c r="L24" s="503"/>
      <c r="M24" s="503"/>
      <c r="N24" s="503"/>
      <c r="O24" s="504"/>
    </row>
    <row r="25" spans="1:15">
      <c r="A25" s="499" t="s">
        <v>933</v>
      </c>
      <c r="B25" s="500"/>
      <c r="C25" s="500"/>
      <c r="D25" s="500"/>
      <c r="E25" s="500"/>
      <c r="F25" s="500"/>
      <c r="G25" s="500"/>
      <c r="H25" s="500"/>
      <c r="I25" s="500"/>
      <c r="J25" s="500"/>
      <c r="K25" s="500"/>
      <c r="L25" s="500"/>
      <c r="M25" s="500"/>
      <c r="N25" s="500"/>
      <c r="O25" s="501"/>
    </row>
    <row r="26" spans="1:15" ht="51.75" customHeight="1">
      <c r="A26" s="415" t="s">
        <v>934</v>
      </c>
      <c r="B26" s="492"/>
      <c r="C26" s="492"/>
      <c r="D26" s="492"/>
      <c r="E26" s="492"/>
      <c r="F26" s="492"/>
      <c r="G26" s="492"/>
      <c r="H26" s="492"/>
      <c r="I26" s="492"/>
      <c r="J26" s="492"/>
      <c r="K26" s="492"/>
      <c r="L26" s="492"/>
      <c r="M26" s="492"/>
      <c r="N26" s="492"/>
      <c r="O26" s="416"/>
    </row>
    <row r="27" spans="1:15" ht="91.5" customHeight="1">
      <c r="A27" s="415" t="s">
        <v>935</v>
      </c>
      <c r="B27" s="492"/>
      <c r="C27" s="492"/>
      <c r="D27" s="492"/>
      <c r="E27" s="492"/>
      <c r="F27" s="492"/>
      <c r="G27" s="492"/>
      <c r="H27" s="492"/>
      <c r="I27" s="492"/>
      <c r="J27" s="492"/>
      <c r="K27" s="492"/>
      <c r="L27" s="492"/>
      <c r="M27" s="492"/>
      <c r="N27" s="492"/>
      <c r="O27" s="416"/>
    </row>
    <row r="28" spans="1:15" ht="48" customHeight="1">
      <c r="A28" s="420" t="s">
        <v>936</v>
      </c>
      <c r="B28" s="529"/>
      <c r="C28" s="529"/>
      <c r="D28" s="529"/>
      <c r="E28" s="529"/>
      <c r="F28" s="529"/>
      <c r="G28" s="529"/>
      <c r="H28" s="529"/>
      <c r="I28" s="529"/>
      <c r="J28" s="529"/>
      <c r="K28" s="529"/>
      <c r="L28" s="529"/>
      <c r="M28" s="529"/>
      <c r="N28" s="529"/>
      <c r="O28" s="421"/>
    </row>
    <row r="29" spans="1:15" ht="27" customHeight="1"/>
  </sheetData>
  <mergeCells count="34">
    <mergeCell ref="A26:O26"/>
    <mergeCell ref="A27:O27"/>
    <mergeCell ref="A28:O28"/>
    <mergeCell ref="A21:O21"/>
    <mergeCell ref="A22:O22"/>
    <mergeCell ref="A23:O23"/>
    <mergeCell ref="A24:O24"/>
    <mergeCell ref="A25:O25"/>
    <mergeCell ref="A16:O16"/>
    <mergeCell ref="A18:O18"/>
    <mergeCell ref="A19:O19"/>
    <mergeCell ref="A17:O17"/>
    <mergeCell ref="A10:O10"/>
    <mergeCell ref="A11:O11"/>
    <mergeCell ref="A12:O12"/>
    <mergeCell ref="A13:O13"/>
    <mergeCell ref="A14:O14"/>
    <mergeCell ref="A15:O15"/>
    <mergeCell ref="A9:O9"/>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7:F7 A20:B20 C20:G20" numberStoredAsText="1"/>
  </ignoredErrors>
  <legacyDrawingHF r:id="rId2"/>
</worksheet>
</file>

<file path=xl/worksheets/sheet43.xml><?xml version="1.0" encoding="utf-8"?>
<worksheet xmlns="http://schemas.openxmlformats.org/spreadsheetml/2006/main" xmlns:r="http://schemas.openxmlformats.org/officeDocument/2006/relationships">
  <dimension ref="A1:L28"/>
  <sheetViews>
    <sheetView showGridLines="0" topLeftCell="A10" workbookViewId="0">
      <selection activeCell="F12" sqref="F12"/>
    </sheetView>
  </sheetViews>
  <sheetFormatPr baseColWidth="10" defaultColWidth="8.7109375" defaultRowHeight="13.5"/>
  <cols>
    <col min="1" max="1" width="30.7109375" style="47" customWidth="1"/>
    <col min="2" max="2" width="15.7109375" style="58" customWidth="1"/>
    <col min="3" max="3" width="13.5703125" style="58" customWidth="1"/>
    <col min="4" max="4" width="16.28515625" style="58" customWidth="1"/>
    <col min="5" max="5" width="17.7109375" style="58" customWidth="1"/>
    <col min="6" max="6" width="17.28515625" style="58" customWidth="1"/>
    <col min="7" max="7" width="14" style="58" customWidth="1"/>
    <col min="8" max="8" width="18.7109375" style="58" customWidth="1"/>
    <col min="9" max="10" width="8.7109375" style="47"/>
    <col min="11" max="11" width="18.28515625" style="47" customWidth="1"/>
    <col min="12" max="16384" width="8.7109375" style="47"/>
  </cols>
  <sheetData>
    <row r="1" spans="1:12" ht="35.1" customHeight="1">
      <c r="A1" s="561" t="s">
        <v>152</v>
      </c>
      <c r="B1" s="427"/>
      <c r="C1" s="427"/>
      <c r="D1" s="427"/>
      <c r="E1" s="427"/>
      <c r="F1" s="427"/>
      <c r="G1" s="427"/>
      <c r="H1" s="428"/>
    </row>
    <row r="2" spans="1:12" ht="7.5" customHeight="1">
      <c r="A2" s="48"/>
      <c r="B2" s="48"/>
      <c r="C2" s="48"/>
      <c r="D2" s="48"/>
      <c r="E2" s="48"/>
      <c r="F2" s="48"/>
      <c r="G2" s="48"/>
      <c r="H2" s="48"/>
    </row>
    <row r="3" spans="1:12" ht="20.100000000000001" customHeight="1">
      <c r="A3" s="429" t="s">
        <v>165</v>
      </c>
      <c r="B3" s="430"/>
      <c r="C3" s="430"/>
      <c r="D3" s="430"/>
      <c r="E3" s="430"/>
      <c r="F3" s="430"/>
      <c r="G3" s="430"/>
      <c r="H3" s="431"/>
    </row>
    <row r="4" spans="1:12" ht="20.100000000000001" customHeight="1">
      <c r="A4" s="562" t="s">
        <v>167</v>
      </c>
      <c r="B4" s="563"/>
      <c r="C4" s="563"/>
      <c r="D4" s="563"/>
      <c r="E4" s="563"/>
      <c r="F4" s="563"/>
      <c r="G4" s="563"/>
      <c r="H4" s="564"/>
    </row>
    <row r="5" spans="1:12" ht="6" customHeight="1">
      <c r="A5" s="50"/>
      <c r="B5" s="49"/>
      <c r="C5" s="49"/>
      <c r="D5" s="49"/>
      <c r="E5" s="49"/>
      <c r="F5" s="49"/>
      <c r="G5" s="49"/>
      <c r="H5" s="49"/>
    </row>
    <row r="6" spans="1:12" ht="22.9" customHeight="1">
      <c r="A6" s="565" t="s">
        <v>570</v>
      </c>
      <c r="B6" s="566"/>
      <c r="C6" s="566"/>
      <c r="D6" s="566"/>
      <c r="E6" s="566"/>
      <c r="F6" s="566"/>
      <c r="G6" s="566"/>
      <c r="H6" s="567"/>
      <c r="I6" s="51"/>
    </row>
    <row r="7" spans="1:12" ht="22.9" customHeight="1">
      <c r="A7" s="565" t="s">
        <v>546</v>
      </c>
      <c r="B7" s="566"/>
      <c r="C7" s="566"/>
      <c r="D7" s="566"/>
      <c r="E7" s="566"/>
      <c r="F7" s="566"/>
      <c r="G7" s="566"/>
      <c r="H7" s="567"/>
      <c r="I7" s="51"/>
    </row>
    <row r="8" spans="1:12" ht="6.75" customHeight="1">
      <c r="A8" s="52"/>
      <c r="B8" s="52"/>
      <c r="C8" s="52"/>
      <c r="D8" s="52"/>
      <c r="E8" s="52"/>
      <c r="F8" s="52"/>
      <c r="G8" s="52"/>
      <c r="H8" s="52"/>
    </row>
    <row r="9" spans="1:12" ht="69" customHeight="1">
      <c r="A9" s="126" t="s">
        <v>51</v>
      </c>
      <c r="B9" s="127" t="s">
        <v>52</v>
      </c>
      <c r="C9" s="127" t="s">
        <v>53</v>
      </c>
      <c r="D9" s="127" t="s">
        <v>54</v>
      </c>
      <c r="E9" s="127" t="s">
        <v>55</v>
      </c>
      <c r="F9" s="127" t="s">
        <v>56</v>
      </c>
      <c r="G9" s="127" t="s">
        <v>57</v>
      </c>
      <c r="H9" s="127" t="s">
        <v>58</v>
      </c>
      <c r="I9" s="53"/>
    </row>
    <row r="10" spans="1:12" s="55" customFormat="1" ht="84.75" customHeight="1">
      <c r="A10" s="237" t="s">
        <v>571</v>
      </c>
      <c r="B10" s="236" t="s">
        <v>548</v>
      </c>
      <c r="C10" s="236" t="s">
        <v>549</v>
      </c>
      <c r="D10" s="236" t="s">
        <v>572</v>
      </c>
      <c r="E10" s="235" t="s">
        <v>580</v>
      </c>
      <c r="F10" s="288" t="s">
        <v>584</v>
      </c>
      <c r="G10" s="236" t="s">
        <v>551</v>
      </c>
      <c r="H10" s="236" t="s">
        <v>555</v>
      </c>
      <c r="I10" s="54"/>
    </row>
    <row r="11" spans="1:12" ht="93.75" customHeight="1">
      <c r="A11" s="234" t="s">
        <v>573</v>
      </c>
      <c r="B11" s="233" t="s">
        <v>548</v>
      </c>
      <c r="C11" s="233" t="s">
        <v>549</v>
      </c>
      <c r="D11" s="233" t="s">
        <v>574</v>
      </c>
      <c r="E11" s="232" t="s">
        <v>581</v>
      </c>
      <c r="F11" s="288" t="s">
        <v>1008</v>
      </c>
      <c r="G11" s="233" t="s">
        <v>551</v>
      </c>
      <c r="H11" s="233" t="s">
        <v>575</v>
      </c>
      <c r="I11" s="54"/>
      <c r="L11" s="228"/>
    </row>
    <row r="12" spans="1:12" ht="89.25" customHeight="1">
      <c r="A12" s="231" t="s">
        <v>576</v>
      </c>
      <c r="B12" s="233" t="s">
        <v>557</v>
      </c>
      <c r="C12" s="233" t="s">
        <v>558</v>
      </c>
      <c r="D12" s="233" t="s">
        <v>577</v>
      </c>
      <c r="E12" s="230" t="s">
        <v>582</v>
      </c>
      <c r="F12" s="288" t="s">
        <v>585</v>
      </c>
      <c r="G12" s="233" t="s">
        <v>551</v>
      </c>
      <c r="H12" s="233" t="s">
        <v>552</v>
      </c>
      <c r="I12" s="54"/>
      <c r="K12" s="227"/>
    </row>
    <row r="13" spans="1:12" ht="80.25" customHeight="1">
      <c r="A13" s="208" t="s">
        <v>578</v>
      </c>
      <c r="B13" s="233" t="s">
        <v>548</v>
      </c>
      <c r="C13" s="233" t="s">
        <v>549</v>
      </c>
      <c r="D13" s="233" t="s">
        <v>579</v>
      </c>
      <c r="E13" s="229" t="s">
        <v>583</v>
      </c>
      <c r="F13" s="288" t="s">
        <v>586</v>
      </c>
      <c r="G13" s="233" t="s">
        <v>551</v>
      </c>
      <c r="H13" s="233" t="s">
        <v>575</v>
      </c>
      <c r="I13" s="56"/>
    </row>
    <row r="14" spans="1:12">
      <c r="A14" s="57"/>
    </row>
    <row r="15" spans="1:12">
      <c r="A15" s="9"/>
      <c r="C15" s="11"/>
      <c r="G15" s="10"/>
    </row>
    <row r="16" spans="1:12">
      <c r="A16" s="12"/>
      <c r="C16" s="14"/>
      <c r="G16" s="13"/>
    </row>
    <row r="17" spans="1:9" ht="15">
      <c r="A17" s="59"/>
    </row>
    <row r="18" spans="1:9" ht="15">
      <c r="A18" s="59"/>
    </row>
    <row r="19" spans="1:9" ht="15">
      <c r="A19" s="59"/>
    </row>
    <row r="20" spans="1:9" ht="15">
      <c r="A20" s="59"/>
    </row>
    <row r="21" spans="1:9" ht="15">
      <c r="A21" s="59"/>
    </row>
    <row r="22" spans="1:9" ht="15">
      <c r="A22" s="59"/>
    </row>
    <row r="23" spans="1:9" ht="15">
      <c r="A23" s="59"/>
    </row>
    <row r="24" spans="1:9" ht="15">
      <c r="A24" s="59"/>
    </row>
    <row r="25" spans="1:9" ht="15">
      <c r="A25" s="59"/>
    </row>
    <row r="26" spans="1:9" ht="15">
      <c r="A26" s="59"/>
    </row>
    <row r="27" spans="1:9" s="58" customFormat="1" ht="15">
      <c r="A27" s="59"/>
      <c r="I27" s="47"/>
    </row>
    <row r="28" spans="1:9" s="58" customFormat="1" ht="15">
      <c r="A28" s="59"/>
      <c r="I28" s="47"/>
    </row>
  </sheetData>
  <mergeCells count="5">
    <mergeCell ref="A1:H1"/>
    <mergeCell ref="A3:H3"/>
    <mergeCell ref="A4:H4"/>
    <mergeCell ref="A6:H6"/>
    <mergeCell ref="A7:H7"/>
  </mergeCells>
  <conditionalFormatting sqref="A4:A5">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44.xml><?xml version="1.0" encoding="utf-8"?>
<worksheet xmlns="http://schemas.openxmlformats.org/spreadsheetml/2006/main" xmlns:r="http://schemas.openxmlformats.org/officeDocument/2006/relationships">
  <dimension ref="A1:I28"/>
  <sheetViews>
    <sheetView showGridLines="0" workbookViewId="0">
      <selection activeCell="D15" sqref="D15"/>
    </sheetView>
  </sheetViews>
  <sheetFormatPr baseColWidth="10" defaultColWidth="8.7109375" defaultRowHeight="13.5"/>
  <cols>
    <col min="1" max="1" width="30.7109375" style="47" customWidth="1"/>
    <col min="2" max="5" width="15.7109375" style="58" customWidth="1"/>
    <col min="6" max="6" width="17.28515625" style="58" customWidth="1"/>
    <col min="7" max="8" width="18.7109375" style="58" customWidth="1"/>
    <col min="9" max="16384" width="8.7109375" style="47"/>
  </cols>
  <sheetData>
    <row r="1" spans="1:9" ht="35.1" customHeight="1">
      <c r="A1" s="561" t="s">
        <v>152</v>
      </c>
      <c r="B1" s="427"/>
      <c r="C1" s="427"/>
      <c r="D1" s="427"/>
      <c r="E1" s="427"/>
      <c r="F1" s="427"/>
      <c r="G1" s="427"/>
      <c r="H1" s="428"/>
    </row>
    <row r="2" spans="1:9" ht="7.5" customHeight="1">
      <c r="A2" s="48"/>
      <c r="B2" s="48"/>
      <c r="C2" s="48"/>
      <c r="D2" s="48"/>
      <c r="E2" s="48"/>
      <c r="F2" s="48"/>
      <c r="G2" s="48"/>
      <c r="H2" s="48"/>
    </row>
    <row r="3" spans="1:9" ht="20.100000000000001" customHeight="1">
      <c r="A3" s="429" t="s">
        <v>165</v>
      </c>
      <c r="B3" s="430"/>
      <c r="C3" s="430"/>
      <c r="D3" s="430"/>
      <c r="E3" s="430"/>
      <c r="F3" s="430"/>
      <c r="G3" s="430"/>
      <c r="H3" s="431"/>
    </row>
    <row r="4" spans="1:9" ht="20.100000000000001" customHeight="1">
      <c r="A4" s="562" t="s">
        <v>167</v>
      </c>
      <c r="B4" s="563"/>
      <c r="C4" s="563"/>
      <c r="D4" s="563"/>
      <c r="E4" s="563"/>
      <c r="F4" s="563"/>
      <c r="G4" s="563"/>
      <c r="H4" s="564"/>
    </row>
    <row r="5" spans="1:9" ht="6" customHeight="1">
      <c r="A5" s="50"/>
      <c r="B5" s="49"/>
      <c r="C5" s="49"/>
      <c r="D5" s="49"/>
      <c r="E5" s="49"/>
      <c r="F5" s="49"/>
      <c r="G5" s="49"/>
      <c r="H5" s="49"/>
    </row>
    <row r="6" spans="1:9" ht="22.9" customHeight="1">
      <c r="A6" s="565" t="s">
        <v>545</v>
      </c>
      <c r="B6" s="566"/>
      <c r="C6" s="566"/>
      <c r="D6" s="566"/>
      <c r="E6" s="566"/>
      <c r="F6" s="566"/>
      <c r="G6" s="566"/>
      <c r="H6" s="567"/>
      <c r="I6" s="51"/>
    </row>
    <row r="7" spans="1:9" ht="22.9" customHeight="1">
      <c r="A7" s="565" t="s">
        <v>546</v>
      </c>
      <c r="B7" s="566"/>
      <c r="C7" s="566"/>
      <c r="D7" s="566"/>
      <c r="E7" s="566"/>
      <c r="F7" s="566"/>
      <c r="G7" s="566"/>
      <c r="H7" s="567"/>
      <c r="I7" s="51"/>
    </row>
    <row r="8" spans="1:9" ht="6.75" customHeight="1">
      <c r="A8" s="52"/>
      <c r="B8" s="52"/>
      <c r="C8" s="52"/>
      <c r="D8" s="52"/>
      <c r="E8" s="52"/>
      <c r="F8" s="52"/>
      <c r="G8" s="52"/>
      <c r="H8" s="52"/>
    </row>
    <row r="9" spans="1:9" ht="69" customHeight="1">
      <c r="A9" s="126" t="s">
        <v>51</v>
      </c>
      <c r="B9" s="127" t="s">
        <v>52</v>
      </c>
      <c r="C9" s="127" t="s">
        <v>53</v>
      </c>
      <c r="D9" s="127" t="s">
        <v>54</v>
      </c>
      <c r="E9" s="127" t="s">
        <v>55</v>
      </c>
      <c r="F9" s="127" t="s">
        <v>56</v>
      </c>
      <c r="G9" s="127" t="s">
        <v>57</v>
      </c>
      <c r="H9" s="127" t="s">
        <v>58</v>
      </c>
      <c r="I9" s="53"/>
    </row>
    <row r="10" spans="1:9" s="55" customFormat="1" ht="84.75" customHeight="1">
      <c r="A10" s="202" t="s">
        <v>547</v>
      </c>
      <c r="B10" s="203" t="s">
        <v>548</v>
      </c>
      <c r="C10" s="203" t="s">
        <v>549</v>
      </c>
      <c r="D10" s="203" t="s">
        <v>550</v>
      </c>
      <c r="E10" s="204" t="s">
        <v>562</v>
      </c>
      <c r="F10" s="204" t="s">
        <v>566</v>
      </c>
      <c r="G10" s="203" t="s">
        <v>551</v>
      </c>
      <c r="H10" s="203" t="s">
        <v>552</v>
      </c>
      <c r="I10" s="54"/>
    </row>
    <row r="11" spans="1:9" ht="81.75" customHeight="1">
      <c r="A11" s="205" t="s">
        <v>553</v>
      </c>
      <c r="B11" s="206" t="s">
        <v>548</v>
      </c>
      <c r="C11" s="206" t="s">
        <v>549</v>
      </c>
      <c r="D11" s="206" t="s">
        <v>554</v>
      </c>
      <c r="E11" s="206" t="s">
        <v>563</v>
      </c>
      <c r="F11" s="204" t="s">
        <v>567</v>
      </c>
      <c r="G11" s="206" t="s">
        <v>551</v>
      </c>
      <c r="H11" s="206" t="s">
        <v>555</v>
      </c>
      <c r="I11" s="54"/>
    </row>
    <row r="12" spans="1:9" ht="75" customHeight="1">
      <c r="A12" s="207" t="s">
        <v>556</v>
      </c>
      <c r="B12" s="203" t="s">
        <v>557</v>
      </c>
      <c r="C12" s="203" t="s">
        <v>558</v>
      </c>
      <c r="D12" s="203" t="s">
        <v>559</v>
      </c>
      <c r="E12" s="206" t="s">
        <v>564</v>
      </c>
      <c r="F12" s="204" t="s">
        <v>568</v>
      </c>
      <c r="G12" s="203" t="s">
        <v>551</v>
      </c>
      <c r="H12" s="203" t="s">
        <v>552</v>
      </c>
      <c r="I12" s="54"/>
    </row>
    <row r="13" spans="1:9" ht="70.900000000000006" customHeight="1">
      <c r="A13" s="202" t="s">
        <v>560</v>
      </c>
      <c r="B13" s="203" t="s">
        <v>548</v>
      </c>
      <c r="C13" s="203" t="s">
        <v>549</v>
      </c>
      <c r="D13" s="203" t="s">
        <v>561</v>
      </c>
      <c r="E13" s="206" t="s">
        <v>565</v>
      </c>
      <c r="F13" s="204" t="s">
        <v>569</v>
      </c>
      <c r="G13" s="203" t="s">
        <v>551</v>
      </c>
      <c r="H13" s="203" t="s">
        <v>552</v>
      </c>
      <c r="I13" s="56"/>
    </row>
    <row r="14" spans="1:9">
      <c r="A14" s="57"/>
    </row>
    <row r="15" spans="1:9">
      <c r="A15" s="9"/>
      <c r="C15" s="11"/>
      <c r="G15" s="10"/>
    </row>
    <row r="16" spans="1:9">
      <c r="A16" s="12"/>
      <c r="C16" s="14"/>
      <c r="G16" s="13"/>
    </row>
    <row r="17" spans="1:9" ht="15">
      <c r="A17" s="59"/>
    </row>
    <row r="18" spans="1:9" ht="15">
      <c r="A18" s="59"/>
    </row>
    <row r="19" spans="1:9" ht="15">
      <c r="A19" s="59"/>
    </row>
    <row r="20" spans="1:9" ht="15">
      <c r="A20" s="59"/>
    </row>
    <row r="21" spans="1:9" ht="15">
      <c r="A21" s="59"/>
    </row>
    <row r="22" spans="1:9" ht="15">
      <c r="A22" s="59"/>
    </row>
    <row r="23" spans="1:9" ht="15">
      <c r="A23" s="59"/>
    </row>
    <row r="24" spans="1:9" ht="15">
      <c r="A24" s="59"/>
    </row>
    <row r="25" spans="1:9" ht="15">
      <c r="A25" s="59"/>
    </row>
    <row r="26" spans="1:9" ht="15">
      <c r="A26" s="59"/>
    </row>
    <row r="27" spans="1:9" s="58" customFormat="1" ht="15">
      <c r="A27" s="59"/>
      <c r="I27" s="47"/>
    </row>
    <row r="28" spans="1:9" s="58" customFormat="1" ht="15">
      <c r="A28" s="59"/>
      <c r="I28" s="47"/>
    </row>
  </sheetData>
  <mergeCells count="5">
    <mergeCell ref="A6:H6"/>
    <mergeCell ref="A7:H7"/>
    <mergeCell ref="A3:H3"/>
    <mergeCell ref="A4:H4"/>
    <mergeCell ref="A1:H1"/>
  </mergeCells>
  <phoneticPr fontId="0" type="noConversion"/>
  <conditionalFormatting sqref="A4:A5">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45.xml><?xml version="1.0" encoding="utf-8"?>
<worksheet xmlns="http://schemas.openxmlformats.org/spreadsheetml/2006/main" xmlns:r="http://schemas.openxmlformats.org/officeDocument/2006/relationships">
  <dimension ref="A1:G83"/>
  <sheetViews>
    <sheetView showGridLines="0" topLeftCell="A5" zoomScale="95" zoomScaleNormal="95" workbookViewId="0">
      <pane ySplit="7" topLeftCell="A74" activePane="bottomLeft" state="frozen"/>
      <selection activeCell="A5" sqref="A5"/>
      <selection pane="bottomLeft" activeCell="E53" sqref="E53:E55"/>
    </sheetView>
  </sheetViews>
  <sheetFormatPr baseColWidth="10" defaultRowHeight="13.5"/>
  <cols>
    <col min="1" max="1" width="32.28515625" style="1" customWidth="1"/>
    <col min="2" max="2" width="12" style="1" customWidth="1"/>
    <col min="3" max="3" width="15.5703125" style="1" customWidth="1"/>
    <col min="4" max="4" width="32.85546875" style="1" customWidth="1"/>
    <col min="5" max="5" width="11.5703125" style="1" customWidth="1"/>
    <col min="6" max="6" width="51.140625" style="1" customWidth="1"/>
    <col min="7" max="8" width="11.42578125" style="1"/>
    <col min="9" max="9" width="19.85546875" style="1" customWidth="1"/>
    <col min="10" max="16384" width="11.42578125" style="1"/>
  </cols>
  <sheetData>
    <row r="1" spans="1:7" ht="35.1" customHeight="1">
      <c r="A1" s="426" t="s">
        <v>87</v>
      </c>
      <c r="B1" s="427"/>
      <c r="C1" s="427"/>
      <c r="D1" s="427"/>
      <c r="E1" s="427"/>
      <c r="F1" s="428"/>
    </row>
    <row r="2" spans="1:7" ht="5.25" customHeight="1"/>
    <row r="3" spans="1:7" ht="20.100000000000001" customHeight="1">
      <c r="A3" s="429" t="s">
        <v>165</v>
      </c>
      <c r="B3" s="430"/>
      <c r="C3" s="430"/>
      <c r="D3" s="430"/>
      <c r="E3" s="430"/>
      <c r="F3" s="431"/>
    </row>
    <row r="4" spans="1:7" ht="20.100000000000001" customHeight="1">
      <c r="A4" s="429" t="s">
        <v>166</v>
      </c>
      <c r="B4" s="430"/>
      <c r="C4" s="430"/>
      <c r="D4" s="430"/>
      <c r="E4" s="430"/>
      <c r="F4" s="431"/>
    </row>
    <row r="5" spans="1:7" ht="34.9" customHeight="1">
      <c r="A5" s="580" t="s">
        <v>124</v>
      </c>
      <c r="B5" s="581"/>
      <c r="C5" s="581"/>
      <c r="D5" s="581"/>
      <c r="E5" s="581"/>
      <c r="F5" s="582"/>
      <c r="G5" s="3"/>
    </row>
    <row r="6" spans="1:7" ht="34.9" customHeight="1">
      <c r="A6" s="100" t="s">
        <v>98</v>
      </c>
      <c r="B6" s="586" t="s">
        <v>24</v>
      </c>
      <c r="C6" s="587"/>
      <c r="D6" s="590" t="s">
        <v>99</v>
      </c>
      <c r="E6" s="587"/>
      <c r="F6" s="8" t="s">
        <v>101</v>
      </c>
    </row>
    <row r="7" spans="1:7" ht="27.75" customHeight="1">
      <c r="A7" s="190">
        <v>1551443580</v>
      </c>
      <c r="B7" s="588">
        <v>1718536573.24</v>
      </c>
      <c r="C7" s="589"/>
      <c r="D7" s="591">
        <f>+B7-A7</f>
        <v>167092993.24000001</v>
      </c>
      <c r="E7" s="592"/>
      <c r="F7" s="191">
        <f>((B7/A7)-1)*100</f>
        <v>10.770162408355199</v>
      </c>
    </row>
    <row r="8" spans="1:7" ht="9" customHeight="1">
      <c r="A8" s="63"/>
      <c r="B8" s="63"/>
      <c r="C8" s="63"/>
      <c r="D8" s="64"/>
      <c r="E8" s="64"/>
      <c r="F8" s="65"/>
    </row>
    <row r="9" spans="1:7" ht="12" customHeight="1">
      <c r="A9" s="424" t="s">
        <v>130</v>
      </c>
      <c r="B9" s="424" t="s">
        <v>98</v>
      </c>
      <c r="C9" s="424" t="s">
        <v>24</v>
      </c>
      <c r="D9" s="424" t="s">
        <v>50</v>
      </c>
      <c r="E9" s="424" t="s">
        <v>96</v>
      </c>
      <c r="F9" s="120"/>
    </row>
    <row r="10" spans="1:7" ht="33" customHeight="1">
      <c r="A10" s="585"/>
      <c r="B10" s="585"/>
      <c r="C10" s="585"/>
      <c r="D10" s="585"/>
      <c r="E10" s="585"/>
      <c r="F10" s="128" t="s">
        <v>131</v>
      </c>
    </row>
    <row r="11" spans="1:7" ht="12" customHeight="1">
      <c r="A11" s="425"/>
      <c r="B11" s="425"/>
      <c r="C11" s="425"/>
      <c r="D11" s="425"/>
      <c r="E11" s="425"/>
      <c r="F11" s="121"/>
    </row>
    <row r="12" spans="1:7" ht="16.899999999999999" customHeight="1">
      <c r="A12" s="583" t="s">
        <v>3</v>
      </c>
      <c r="B12" s="583" t="s">
        <v>4</v>
      </c>
      <c r="C12" s="583" t="s">
        <v>5</v>
      </c>
      <c r="D12" s="583" t="s">
        <v>7</v>
      </c>
      <c r="E12" s="583" t="s">
        <v>8</v>
      </c>
      <c r="F12" s="583" t="s">
        <v>9</v>
      </c>
    </row>
    <row r="13" spans="1:7" ht="16.899999999999999" customHeight="1">
      <c r="A13" s="584"/>
      <c r="B13" s="584"/>
      <c r="C13" s="584"/>
      <c r="D13" s="584"/>
      <c r="E13" s="584"/>
      <c r="F13" s="584"/>
    </row>
    <row r="14" spans="1:7" ht="15.75" customHeight="1">
      <c r="A14" s="571" t="s">
        <v>494</v>
      </c>
      <c r="B14" s="568">
        <v>0</v>
      </c>
      <c r="C14" s="568">
        <v>11300000</v>
      </c>
      <c r="D14" s="571" t="s">
        <v>493</v>
      </c>
      <c r="E14" s="574" t="s">
        <v>495</v>
      </c>
      <c r="F14" s="571" t="s">
        <v>494</v>
      </c>
    </row>
    <row r="15" spans="1:7" ht="15.75" customHeight="1">
      <c r="A15" s="572"/>
      <c r="B15" s="569"/>
      <c r="C15" s="569"/>
      <c r="D15" s="572"/>
      <c r="E15" s="575"/>
      <c r="F15" s="572"/>
    </row>
    <row r="16" spans="1:7" ht="15.75" customHeight="1">
      <c r="A16" s="573"/>
      <c r="B16" s="570"/>
      <c r="C16" s="570"/>
      <c r="D16" s="573"/>
      <c r="E16" s="576"/>
      <c r="F16" s="573"/>
    </row>
    <row r="17" spans="1:6" ht="66.75" customHeight="1">
      <c r="A17" s="571" t="s">
        <v>496</v>
      </c>
      <c r="B17" s="568">
        <v>0</v>
      </c>
      <c r="C17" s="568">
        <v>7000000</v>
      </c>
      <c r="D17" s="571" t="s">
        <v>1009</v>
      </c>
      <c r="E17" s="574" t="s">
        <v>495</v>
      </c>
      <c r="F17" s="577" t="s">
        <v>507</v>
      </c>
    </row>
    <row r="18" spans="1:6" ht="66.75" customHeight="1">
      <c r="A18" s="572"/>
      <c r="B18" s="569"/>
      <c r="C18" s="569"/>
      <c r="D18" s="572"/>
      <c r="E18" s="575"/>
      <c r="F18" s="578"/>
    </row>
    <row r="19" spans="1:6" ht="30.75" customHeight="1">
      <c r="A19" s="573"/>
      <c r="B19" s="570"/>
      <c r="C19" s="570"/>
      <c r="D19" s="573"/>
      <c r="E19" s="576"/>
      <c r="F19" s="579"/>
    </row>
    <row r="20" spans="1:6" ht="69" customHeight="1">
      <c r="A20" s="571" t="s">
        <v>497</v>
      </c>
      <c r="B20" s="568">
        <v>0</v>
      </c>
      <c r="C20" s="568">
        <v>5319817</v>
      </c>
      <c r="D20" s="571" t="s">
        <v>1009</v>
      </c>
      <c r="E20" s="574" t="s">
        <v>495</v>
      </c>
      <c r="F20" s="577" t="s">
        <v>510</v>
      </c>
    </row>
    <row r="21" spans="1:6" ht="85.5" customHeight="1">
      <c r="A21" s="572"/>
      <c r="B21" s="569"/>
      <c r="C21" s="569"/>
      <c r="D21" s="572"/>
      <c r="E21" s="575"/>
      <c r="F21" s="578"/>
    </row>
    <row r="22" spans="1:6" ht="36" customHeight="1">
      <c r="A22" s="573"/>
      <c r="B22" s="570"/>
      <c r="C22" s="570"/>
      <c r="D22" s="573"/>
      <c r="E22" s="576"/>
      <c r="F22" s="579"/>
    </row>
    <row r="23" spans="1:6" ht="45" customHeight="1">
      <c r="A23" s="571" t="s">
        <v>498</v>
      </c>
      <c r="B23" s="568">
        <v>0</v>
      </c>
      <c r="C23" s="568">
        <v>7500000</v>
      </c>
      <c r="D23" s="571" t="s">
        <v>1009</v>
      </c>
      <c r="E23" s="574" t="s">
        <v>495</v>
      </c>
      <c r="F23" s="577" t="s">
        <v>509</v>
      </c>
    </row>
    <row r="24" spans="1:6" ht="51" customHeight="1">
      <c r="A24" s="572"/>
      <c r="B24" s="569"/>
      <c r="C24" s="569"/>
      <c r="D24" s="572"/>
      <c r="E24" s="575"/>
      <c r="F24" s="578"/>
    </row>
    <row r="25" spans="1:6" ht="20.25" customHeight="1">
      <c r="A25" s="573"/>
      <c r="B25" s="570"/>
      <c r="C25" s="570"/>
      <c r="D25" s="573"/>
      <c r="E25" s="576"/>
      <c r="F25" s="579"/>
    </row>
    <row r="26" spans="1:6" ht="39" customHeight="1">
      <c r="A26" s="571" t="s">
        <v>499</v>
      </c>
      <c r="B26" s="568">
        <v>0</v>
      </c>
      <c r="C26" s="568">
        <v>5000000</v>
      </c>
      <c r="D26" s="571" t="s">
        <v>1009</v>
      </c>
      <c r="E26" s="574" t="s">
        <v>495</v>
      </c>
      <c r="F26" s="577" t="s">
        <v>508</v>
      </c>
    </row>
    <row r="27" spans="1:6" ht="60.75" customHeight="1">
      <c r="A27" s="572"/>
      <c r="B27" s="569"/>
      <c r="C27" s="569"/>
      <c r="D27" s="572"/>
      <c r="E27" s="575"/>
      <c r="F27" s="578"/>
    </row>
    <row r="28" spans="1:6" ht="84" customHeight="1">
      <c r="A28" s="573"/>
      <c r="B28" s="570"/>
      <c r="C28" s="570"/>
      <c r="D28" s="573"/>
      <c r="E28" s="576"/>
      <c r="F28" s="579"/>
    </row>
    <row r="29" spans="1:6" ht="33" customHeight="1">
      <c r="A29" s="571" t="s">
        <v>500</v>
      </c>
      <c r="B29" s="568">
        <v>0</v>
      </c>
      <c r="C29" s="568">
        <v>7000000</v>
      </c>
      <c r="D29" s="571" t="s">
        <v>1009</v>
      </c>
      <c r="E29" s="574" t="s">
        <v>495</v>
      </c>
      <c r="F29" s="577" t="s">
        <v>511</v>
      </c>
    </row>
    <row r="30" spans="1:6" ht="41.25" customHeight="1">
      <c r="A30" s="572"/>
      <c r="B30" s="569"/>
      <c r="C30" s="569"/>
      <c r="D30" s="572"/>
      <c r="E30" s="575"/>
      <c r="F30" s="578"/>
    </row>
    <row r="31" spans="1:6" ht="41.25" customHeight="1">
      <c r="A31" s="573"/>
      <c r="B31" s="570"/>
      <c r="C31" s="570"/>
      <c r="D31" s="573"/>
      <c r="E31" s="576"/>
      <c r="F31" s="579"/>
    </row>
    <row r="32" spans="1:6" ht="69.75" customHeight="1">
      <c r="A32" s="571" t="s">
        <v>501</v>
      </c>
      <c r="B32" s="568">
        <v>0</v>
      </c>
      <c r="C32" s="568">
        <v>1500000</v>
      </c>
      <c r="D32" s="571" t="s">
        <v>1009</v>
      </c>
      <c r="E32" s="574" t="s">
        <v>495</v>
      </c>
      <c r="F32" s="577" t="s">
        <v>512</v>
      </c>
    </row>
    <row r="33" spans="1:6" ht="52.5" customHeight="1">
      <c r="A33" s="572"/>
      <c r="B33" s="569"/>
      <c r="C33" s="569"/>
      <c r="D33" s="572"/>
      <c r="E33" s="575"/>
      <c r="F33" s="578"/>
    </row>
    <row r="34" spans="1:6" ht="63.75" customHeight="1">
      <c r="A34" s="573"/>
      <c r="B34" s="570"/>
      <c r="C34" s="570"/>
      <c r="D34" s="573"/>
      <c r="E34" s="576"/>
      <c r="F34" s="579"/>
    </row>
    <row r="35" spans="1:6" ht="35.25" customHeight="1">
      <c r="A35" s="571" t="s">
        <v>502</v>
      </c>
      <c r="B35" s="568">
        <v>0</v>
      </c>
      <c r="C35" s="568">
        <v>2668000</v>
      </c>
      <c r="D35" s="571" t="s">
        <v>1009</v>
      </c>
      <c r="E35" s="574" t="s">
        <v>495</v>
      </c>
      <c r="F35" s="577" t="s">
        <v>513</v>
      </c>
    </row>
    <row r="36" spans="1:6" ht="35.25" customHeight="1">
      <c r="A36" s="572"/>
      <c r="B36" s="569"/>
      <c r="C36" s="569"/>
      <c r="D36" s="572"/>
      <c r="E36" s="575"/>
      <c r="F36" s="578"/>
    </row>
    <row r="37" spans="1:6" ht="45.75" customHeight="1">
      <c r="A37" s="573"/>
      <c r="B37" s="570"/>
      <c r="C37" s="570"/>
      <c r="D37" s="573"/>
      <c r="E37" s="576"/>
      <c r="F37" s="579"/>
    </row>
    <row r="38" spans="1:6" ht="58.5" customHeight="1">
      <c r="A38" s="571" t="s">
        <v>503</v>
      </c>
      <c r="B38" s="568">
        <v>0</v>
      </c>
      <c r="C38" s="568">
        <v>7500000</v>
      </c>
      <c r="D38" s="571" t="s">
        <v>1009</v>
      </c>
      <c r="E38" s="574" t="s">
        <v>495</v>
      </c>
      <c r="F38" s="577" t="s">
        <v>514</v>
      </c>
    </row>
    <row r="39" spans="1:6" ht="66.75" customHeight="1">
      <c r="A39" s="572"/>
      <c r="B39" s="569"/>
      <c r="C39" s="569"/>
      <c r="D39" s="572"/>
      <c r="E39" s="575"/>
      <c r="F39" s="578"/>
    </row>
    <row r="40" spans="1:6" ht="51.75" customHeight="1">
      <c r="A40" s="573"/>
      <c r="B40" s="570"/>
      <c r="C40" s="570"/>
      <c r="D40" s="573"/>
      <c r="E40" s="576"/>
      <c r="F40" s="579"/>
    </row>
    <row r="41" spans="1:6" ht="44.25" customHeight="1">
      <c r="A41" s="571" t="s">
        <v>504</v>
      </c>
      <c r="B41" s="568">
        <v>0</v>
      </c>
      <c r="C41" s="568">
        <v>6512183</v>
      </c>
      <c r="D41" s="571" t="s">
        <v>1009</v>
      </c>
      <c r="E41" s="574" t="s">
        <v>495</v>
      </c>
      <c r="F41" s="577" t="s">
        <v>515</v>
      </c>
    </row>
    <row r="42" spans="1:6" ht="44.25" customHeight="1">
      <c r="A42" s="572"/>
      <c r="B42" s="569"/>
      <c r="C42" s="569"/>
      <c r="D42" s="572"/>
      <c r="E42" s="575"/>
      <c r="F42" s="578"/>
    </row>
    <row r="43" spans="1:6" ht="39" customHeight="1">
      <c r="A43" s="573"/>
      <c r="B43" s="570"/>
      <c r="C43" s="570"/>
      <c r="D43" s="573"/>
      <c r="E43" s="576"/>
      <c r="F43" s="579"/>
    </row>
    <row r="44" spans="1:6" ht="32.25" customHeight="1">
      <c r="A44" s="571" t="s">
        <v>505</v>
      </c>
      <c r="B44" s="568">
        <v>0</v>
      </c>
      <c r="C44" s="568">
        <v>4500000</v>
      </c>
      <c r="D44" s="571" t="s">
        <v>1009</v>
      </c>
      <c r="E44" s="574" t="s">
        <v>495</v>
      </c>
      <c r="F44" s="577" t="s">
        <v>516</v>
      </c>
    </row>
    <row r="45" spans="1:6" ht="32.25" customHeight="1">
      <c r="A45" s="572"/>
      <c r="B45" s="569"/>
      <c r="C45" s="569"/>
      <c r="D45" s="572"/>
      <c r="E45" s="575"/>
      <c r="F45" s="578"/>
    </row>
    <row r="46" spans="1:6" ht="42" customHeight="1">
      <c r="A46" s="573"/>
      <c r="B46" s="570"/>
      <c r="C46" s="570"/>
      <c r="D46" s="573"/>
      <c r="E46" s="576"/>
      <c r="F46" s="579"/>
    </row>
    <row r="47" spans="1:6" ht="33" customHeight="1">
      <c r="A47" s="571" t="s">
        <v>506</v>
      </c>
      <c r="B47" s="568">
        <v>0</v>
      </c>
      <c r="C47" s="568">
        <v>9000000</v>
      </c>
      <c r="D47" s="571" t="s">
        <v>1009</v>
      </c>
      <c r="E47" s="574" t="s">
        <v>495</v>
      </c>
      <c r="F47" s="577" t="s">
        <v>517</v>
      </c>
    </row>
    <row r="48" spans="1:6" ht="33" customHeight="1">
      <c r="A48" s="572"/>
      <c r="B48" s="569"/>
      <c r="C48" s="569"/>
      <c r="D48" s="572"/>
      <c r="E48" s="575"/>
      <c r="F48" s="578"/>
    </row>
    <row r="49" spans="1:6" ht="36.75" customHeight="1">
      <c r="A49" s="573"/>
      <c r="B49" s="570"/>
      <c r="C49" s="570"/>
      <c r="D49" s="573"/>
      <c r="E49" s="576"/>
      <c r="F49" s="579"/>
    </row>
    <row r="50" spans="1:6" ht="32.25" customHeight="1">
      <c r="A50" s="571" t="s">
        <v>518</v>
      </c>
      <c r="B50" s="568">
        <v>0</v>
      </c>
      <c r="C50" s="568">
        <v>9890000</v>
      </c>
      <c r="D50" s="571" t="s">
        <v>519</v>
      </c>
      <c r="E50" s="574" t="s">
        <v>495</v>
      </c>
      <c r="F50" s="577" t="s">
        <v>521</v>
      </c>
    </row>
    <row r="51" spans="1:6" ht="32.25" customHeight="1">
      <c r="A51" s="572"/>
      <c r="B51" s="569"/>
      <c r="C51" s="569"/>
      <c r="D51" s="572"/>
      <c r="E51" s="575"/>
      <c r="F51" s="578"/>
    </row>
    <row r="52" spans="1:6" ht="32.25" customHeight="1">
      <c r="A52" s="573"/>
      <c r="B52" s="570"/>
      <c r="C52" s="570"/>
      <c r="D52" s="573"/>
      <c r="E52" s="576"/>
      <c r="F52" s="579"/>
    </row>
    <row r="53" spans="1:6" ht="48.75" customHeight="1">
      <c r="A53" s="571" t="s">
        <v>520</v>
      </c>
      <c r="B53" s="568">
        <v>0</v>
      </c>
      <c r="C53" s="568">
        <v>4351600</v>
      </c>
      <c r="D53" s="571" t="s">
        <v>1010</v>
      </c>
      <c r="E53" s="574" t="s">
        <v>495</v>
      </c>
      <c r="F53" s="577" t="s">
        <v>524</v>
      </c>
    </row>
    <row r="54" spans="1:6" ht="52.5" customHeight="1">
      <c r="A54" s="572"/>
      <c r="B54" s="569"/>
      <c r="C54" s="569"/>
      <c r="D54" s="572"/>
      <c r="E54" s="575"/>
      <c r="F54" s="578"/>
    </row>
    <row r="55" spans="1:6" ht="37.5" customHeight="1">
      <c r="A55" s="573"/>
      <c r="B55" s="570"/>
      <c r="C55" s="570"/>
      <c r="D55" s="573"/>
      <c r="E55" s="576"/>
      <c r="F55" s="579"/>
    </row>
    <row r="56" spans="1:6" ht="53.25" customHeight="1">
      <c r="A56" s="571" t="s">
        <v>522</v>
      </c>
      <c r="B56" s="568">
        <v>0</v>
      </c>
      <c r="C56" s="568">
        <v>19780000</v>
      </c>
      <c r="D56" s="571" t="s">
        <v>525</v>
      </c>
      <c r="E56" s="574" t="s">
        <v>495</v>
      </c>
      <c r="F56" s="577" t="s">
        <v>523</v>
      </c>
    </row>
    <row r="57" spans="1:6" ht="53.25" customHeight="1">
      <c r="A57" s="572"/>
      <c r="B57" s="569"/>
      <c r="C57" s="569"/>
      <c r="D57" s="572"/>
      <c r="E57" s="575"/>
      <c r="F57" s="578"/>
    </row>
    <row r="58" spans="1:6" ht="57" customHeight="1">
      <c r="A58" s="573"/>
      <c r="B58" s="570"/>
      <c r="C58" s="570"/>
      <c r="D58" s="573"/>
      <c r="E58" s="576"/>
      <c r="F58" s="579"/>
    </row>
    <row r="59" spans="1:6" ht="35.25" customHeight="1">
      <c r="A59" s="571" t="s">
        <v>526</v>
      </c>
      <c r="B59" s="568">
        <v>0</v>
      </c>
      <c r="C59" s="568">
        <v>14340500</v>
      </c>
      <c r="D59" s="571" t="s">
        <v>525</v>
      </c>
      <c r="E59" s="574" t="s">
        <v>495</v>
      </c>
      <c r="F59" s="577" t="s">
        <v>531</v>
      </c>
    </row>
    <row r="60" spans="1:6" ht="48" customHeight="1">
      <c r="A60" s="572"/>
      <c r="B60" s="569"/>
      <c r="C60" s="569"/>
      <c r="D60" s="572"/>
      <c r="E60" s="575"/>
      <c r="F60" s="578"/>
    </row>
    <row r="61" spans="1:6" ht="22.5" customHeight="1">
      <c r="A61" s="573"/>
      <c r="B61" s="570"/>
      <c r="C61" s="570"/>
      <c r="D61" s="573"/>
      <c r="E61" s="576"/>
      <c r="F61" s="579"/>
    </row>
    <row r="62" spans="1:6" ht="52.5" customHeight="1">
      <c r="A62" s="571" t="s">
        <v>529</v>
      </c>
      <c r="B62" s="568">
        <v>0</v>
      </c>
      <c r="C62" s="568">
        <v>3835858.83</v>
      </c>
      <c r="D62" s="571" t="s">
        <v>533</v>
      </c>
      <c r="E62" s="574" t="s">
        <v>495</v>
      </c>
      <c r="F62" s="577" t="s">
        <v>536</v>
      </c>
    </row>
    <row r="63" spans="1:6" ht="52.5" customHeight="1">
      <c r="A63" s="572"/>
      <c r="B63" s="569"/>
      <c r="C63" s="569"/>
      <c r="D63" s="572"/>
      <c r="E63" s="575"/>
      <c r="F63" s="578"/>
    </row>
    <row r="64" spans="1:6" ht="33" customHeight="1">
      <c r="A64" s="573"/>
      <c r="B64" s="570"/>
      <c r="C64" s="570"/>
      <c r="D64" s="573"/>
      <c r="E64" s="576"/>
      <c r="F64" s="579"/>
    </row>
    <row r="65" spans="1:6" ht="24.75" customHeight="1">
      <c r="A65" s="571" t="s">
        <v>530</v>
      </c>
      <c r="B65" s="568">
        <v>0</v>
      </c>
      <c r="C65" s="568">
        <v>1000000</v>
      </c>
      <c r="D65" s="571" t="s">
        <v>533</v>
      </c>
      <c r="E65" s="574" t="s">
        <v>495</v>
      </c>
      <c r="F65" s="577" t="s">
        <v>532</v>
      </c>
    </row>
    <row r="66" spans="1:6" ht="19.5" customHeight="1">
      <c r="A66" s="572"/>
      <c r="B66" s="569"/>
      <c r="C66" s="569"/>
      <c r="D66" s="572"/>
      <c r="E66" s="575"/>
      <c r="F66" s="578"/>
    </row>
    <row r="67" spans="1:6" ht="18.75" customHeight="1">
      <c r="A67" s="573"/>
      <c r="B67" s="570"/>
      <c r="C67" s="570"/>
      <c r="D67" s="573"/>
      <c r="E67" s="576"/>
      <c r="F67" s="579"/>
    </row>
    <row r="68" spans="1:6" ht="46.5" customHeight="1">
      <c r="A68" s="571" t="s">
        <v>534</v>
      </c>
      <c r="B68" s="568">
        <v>0</v>
      </c>
      <c r="C68" s="568">
        <v>8221790</v>
      </c>
      <c r="D68" s="571" t="s">
        <v>533</v>
      </c>
      <c r="E68" s="574" t="s">
        <v>495</v>
      </c>
      <c r="F68" s="577" t="s">
        <v>535</v>
      </c>
    </row>
    <row r="69" spans="1:6" ht="56.25" customHeight="1">
      <c r="A69" s="572"/>
      <c r="B69" s="569"/>
      <c r="C69" s="569"/>
      <c r="D69" s="572"/>
      <c r="E69" s="575"/>
      <c r="F69" s="578"/>
    </row>
    <row r="70" spans="1:6" ht="50.25" customHeight="1">
      <c r="A70" s="573"/>
      <c r="B70" s="570"/>
      <c r="C70" s="570"/>
      <c r="D70" s="573"/>
      <c r="E70" s="576"/>
      <c r="F70" s="579"/>
    </row>
    <row r="71" spans="1:6" ht="44.25" customHeight="1">
      <c r="A71" s="571" t="s">
        <v>529</v>
      </c>
      <c r="B71" s="568">
        <v>0</v>
      </c>
      <c r="C71" s="568">
        <v>17098720</v>
      </c>
      <c r="D71" s="571" t="s">
        <v>538</v>
      </c>
      <c r="E71" s="574" t="s">
        <v>495</v>
      </c>
      <c r="F71" s="571" t="s">
        <v>537</v>
      </c>
    </row>
    <row r="72" spans="1:6" ht="44.25" customHeight="1">
      <c r="A72" s="572"/>
      <c r="B72" s="569"/>
      <c r="C72" s="569"/>
      <c r="D72" s="572"/>
      <c r="E72" s="575"/>
      <c r="F72" s="572"/>
    </row>
    <row r="73" spans="1:6" ht="44.25" customHeight="1">
      <c r="A73" s="573"/>
      <c r="B73" s="570"/>
      <c r="C73" s="570"/>
      <c r="D73" s="573"/>
      <c r="E73" s="576"/>
      <c r="F73" s="572"/>
    </row>
    <row r="74" spans="1:6" ht="78.75" customHeight="1">
      <c r="A74" s="199" t="s">
        <v>529</v>
      </c>
      <c r="B74" s="200">
        <v>0</v>
      </c>
      <c r="C74" s="200">
        <v>415513.38</v>
      </c>
      <c r="D74" s="199" t="s">
        <v>539</v>
      </c>
      <c r="E74" s="201" t="s">
        <v>495</v>
      </c>
      <c r="F74" s="572"/>
    </row>
    <row r="75" spans="1:6" ht="82.5" customHeight="1">
      <c r="A75" s="199" t="s">
        <v>529</v>
      </c>
      <c r="B75" s="200">
        <v>0</v>
      </c>
      <c r="C75" s="200">
        <v>213122.45</v>
      </c>
      <c r="D75" s="199" t="s">
        <v>540</v>
      </c>
      <c r="E75" s="201" t="s">
        <v>495</v>
      </c>
      <c r="F75" s="572"/>
    </row>
    <row r="76" spans="1:6" ht="84.75" customHeight="1">
      <c r="A76" s="193" t="s">
        <v>529</v>
      </c>
      <c r="B76" s="194">
        <v>0</v>
      </c>
      <c r="C76" s="194">
        <v>141520.41</v>
      </c>
      <c r="D76" s="193" t="s">
        <v>541</v>
      </c>
      <c r="E76" s="195" t="s">
        <v>495</v>
      </c>
      <c r="F76" s="572"/>
    </row>
    <row r="77" spans="1:6" ht="96.75" customHeight="1">
      <c r="A77" s="199" t="s">
        <v>529</v>
      </c>
      <c r="B77" s="200">
        <v>0</v>
      </c>
      <c r="C77" s="200">
        <v>136173.54999999999</v>
      </c>
      <c r="D77" s="199" t="s">
        <v>542</v>
      </c>
      <c r="E77" s="201" t="s">
        <v>495</v>
      </c>
      <c r="F77" s="572"/>
    </row>
    <row r="78" spans="1:6" ht="72" customHeight="1">
      <c r="A78" s="193" t="s">
        <v>529</v>
      </c>
      <c r="B78" s="194">
        <v>0</v>
      </c>
      <c r="C78" s="194">
        <v>3571068.13</v>
      </c>
      <c r="D78" s="193" t="s">
        <v>543</v>
      </c>
      <c r="E78" s="195" t="s">
        <v>495</v>
      </c>
      <c r="F78" s="572"/>
    </row>
    <row r="79" spans="1:6" ht="80.25" customHeight="1">
      <c r="A79" s="193" t="s">
        <v>529</v>
      </c>
      <c r="B79" s="194">
        <v>0</v>
      </c>
      <c r="C79" s="194">
        <v>366233.25</v>
      </c>
      <c r="D79" s="193" t="s">
        <v>544</v>
      </c>
      <c r="E79" s="195" t="s">
        <v>495</v>
      </c>
      <c r="F79" s="573"/>
    </row>
    <row r="80" spans="1:6" ht="6.75" customHeight="1">
      <c r="A80" s="22"/>
      <c r="C80" s="197"/>
    </row>
    <row r="81" spans="1:6">
      <c r="A81" s="22" t="s">
        <v>438</v>
      </c>
    </row>
    <row r="82" spans="1:6" ht="13.5" customHeight="1">
      <c r="A82" s="196" t="s">
        <v>527</v>
      </c>
      <c r="B82" s="11"/>
    </row>
    <row r="83" spans="1:6" ht="13.5" customHeight="1">
      <c r="A83" s="593" t="s">
        <v>528</v>
      </c>
      <c r="B83" s="593"/>
      <c r="C83" s="593"/>
      <c r="D83" s="593"/>
      <c r="E83" s="593"/>
      <c r="F83" s="593"/>
    </row>
  </sheetData>
  <mergeCells count="140">
    <mergeCell ref="B71:B73"/>
    <mergeCell ref="C71:C73"/>
    <mergeCell ref="A83:F83"/>
    <mergeCell ref="A65:A67"/>
    <mergeCell ref="B65:B67"/>
    <mergeCell ref="C65:C67"/>
    <mergeCell ref="D65:D67"/>
    <mergeCell ref="E65:E67"/>
    <mergeCell ref="A71:A73"/>
    <mergeCell ref="D71:D73"/>
    <mergeCell ref="E71:E73"/>
    <mergeCell ref="A68:A70"/>
    <mergeCell ref="B68:B70"/>
    <mergeCell ref="C68:C70"/>
    <mergeCell ref="D68:D70"/>
    <mergeCell ref="E68:E70"/>
    <mergeCell ref="C53:C55"/>
    <mergeCell ref="D53:D55"/>
    <mergeCell ref="E53:E55"/>
    <mergeCell ref="F53:F55"/>
    <mergeCell ref="F47:F49"/>
    <mergeCell ref="F56:F58"/>
    <mergeCell ref="F62:F64"/>
    <mergeCell ref="F68:F70"/>
    <mergeCell ref="F71:F79"/>
    <mergeCell ref="A62:A64"/>
    <mergeCell ref="B62:B64"/>
    <mergeCell ref="C62:C64"/>
    <mergeCell ref="D62:D64"/>
    <mergeCell ref="E62:E64"/>
    <mergeCell ref="E56:E58"/>
    <mergeCell ref="C56:C58"/>
    <mergeCell ref="D56:D58"/>
    <mergeCell ref="F65:F67"/>
    <mergeCell ref="A35:A37"/>
    <mergeCell ref="B35:B37"/>
    <mergeCell ref="C35:C37"/>
    <mergeCell ref="D35:D37"/>
    <mergeCell ref="E35:E37"/>
    <mergeCell ref="F41:F43"/>
    <mergeCell ref="C38:C40"/>
    <mergeCell ref="D38:D40"/>
    <mergeCell ref="E38:E40"/>
    <mergeCell ref="F38:F40"/>
    <mergeCell ref="F32:F34"/>
    <mergeCell ref="A29:A31"/>
    <mergeCell ref="B29:B31"/>
    <mergeCell ref="C29:C31"/>
    <mergeCell ref="B53:B55"/>
    <mergeCell ref="A56:A58"/>
    <mergeCell ref="D29:D31"/>
    <mergeCell ref="E29:E31"/>
    <mergeCell ref="A59:A61"/>
    <mergeCell ref="B59:B61"/>
    <mergeCell ref="C59:C61"/>
    <mergeCell ref="D59:D61"/>
    <mergeCell ref="E59:E61"/>
    <mergeCell ref="B56:B58"/>
    <mergeCell ref="A44:A46"/>
    <mergeCell ref="B44:B46"/>
    <mergeCell ref="F59:F61"/>
    <mergeCell ref="A50:A52"/>
    <mergeCell ref="B50:B52"/>
    <mergeCell ref="C50:C52"/>
    <mergeCell ref="D50:D52"/>
    <mergeCell ref="E50:E52"/>
    <mergeCell ref="F50:F52"/>
    <mergeCell ref="A53:A55"/>
    <mergeCell ref="E17:E19"/>
    <mergeCell ref="C44:C46"/>
    <mergeCell ref="D44:D46"/>
    <mergeCell ref="E44:E46"/>
    <mergeCell ref="D23:D25"/>
    <mergeCell ref="E23:E25"/>
    <mergeCell ref="F44:F46"/>
    <mergeCell ref="A41:A43"/>
    <mergeCell ref="B41:B43"/>
    <mergeCell ref="C41:C43"/>
    <mergeCell ref="D41:D43"/>
    <mergeCell ref="E41:E43"/>
    <mergeCell ref="A26:A28"/>
    <mergeCell ref="B26:B28"/>
    <mergeCell ref="C26:C28"/>
    <mergeCell ref="D26:D28"/>
    <mergeCell ref="E26:E28"/>
    <mergeCell ref="F26:F28"/>
    <mergeCell ref="F29:F31"/>
    <mergeCell ref="A32:A34"/>
    <mergeCell ref="B32:B34"/>
    <mergeCell ref="C32:C34"/>
    <mergeCell ref="D32:D34"/>
    <mergeCell ref="E32:E34"/>
    <mergeCell ref="A47:A49"/>
    <mergeCell ref="B47:B49"/>
    <mergeCell ref="C47:C49"/>
    <mergeCell ref="D47:D49"/>
    <mergeCell ref="E47:E49"/>
    <mergeCell ref="A12:A13"/>
    <mergeCell ref="C12:C13"/>
    <mergeCell ref="D12:D13"/>
    <mergeCell ref="E12:E13"/>
    <mergeCell ref="A14:A16"/>
    <mergeCell ref="A38:A40"/>
    <mergeCell ref="B12:B13"/>
    <mergeCell ref="A20:A22"/>
    <mergeCell ref="B20:B22"/>
    <mergeCell ref="C20:C22"/>
    <mergeCell ref="D20:D22"/>
    <mergeCell ref="E20:E22"/>
    <mergeCell ref="A23:A25"/>
    <mergeCell ref="B23:B25"/>
    <mergeCell ref="C23:C25"/>
    <mergeCell ref="A17:A19"/>
    <mergeCell ref="B17:B19"/>
    <mergeCell ref="C17:C19"/>
    <mergeCell ref="D17:D19"/>
    <mergeCell ref="B14:B16"/>
    <mergeCell ref="C14:C16"/>
    <mergeCell ref="D14:D16"/>
    <mergeCell ref="E14:E16"/>
    <mergeCell ref="B38:B40"/>
    <mergeCell ref="F35:F37"/>
    <mergeCell ref="A1:F1"/>
    <mergeCell ref="A3:F3"/>
    <mergeCell ref="A4:F4"/>
    <mergeCell ref="A5:F5"/>
    <mergeCell ref="F12:F13"/>
    <mergeCell ref="C9:C11"/>
    <mergeCell ref="D9:D11"/>
    <mergeCell ref="E9:E11"/>
    <mergeCell ref="F14:F16"/>
    <mergeCell ref="A9:A11"/>
    <mergeCell ref="B6:C6"/>
    <mergeCell ref="F17:F19"/>
    <mergeCell ref="B7:C7"/>
    <mergeCell ref="D6:E6"/>
    <mergeCell ref="D7:E7"/>
    <mergeCell ref="B9:B11"/>
    <mergeCell ref="F20:F22"/>
    <mergeCell ref="F23:F25"/>
  </mergeCells>
  <conditionalFormatting sqref="A4">
    <cfRule type="cellIs" dxfId="3"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12:F12" numberStoredAsText="1"/>
  </ignoredErrors>
  <legacyDrawingHF r:id="rId2"/>
</worksheet>
</file>

<file path=xl/worksheets/sheet46.xml><?xml version="1.0" encoding="utf-8"?>
<worksheet xmlns="http://schemas.openxmlformats.org/spreadsheetml/2006/main" xmlns:r="http://schemas.openxmlformats.org/officeDocument/2006/relationships">
  <dimension ref="A1:F34"/>
  <sheetViews>
    <sheetView showGridLines="0" zoomScale="90" zoomScaleNormal="90" workbookViewId="0">
      <pane ySplit="6" topLeftCell="A32" activePane="bottomLeft" state="frozen"/>
      <selection pane="bottomLeft" activeCell="A36" sqref="A36"/>
    </sheetView>
  </sheetViews>
  <sheetFormatPr baseColWidth="10" defaultRowHeight="13.5"/>
  <cols>
    <col min="1" max="1" width="25.5703125" style="1" customWidth="1"/>
    <col min="2" max="2" width="15.28515625" style="1" customWidth="1"/>
    <col min="3" max="3" width="16.140625" style="1" customWidth="1"/>
    <col min="4" max="4" width="18.42578125" style="1" customWidth="1"/>
    <col min="5" max="5" width="19.140625" style="1" customWidth="1"/>
    <col min="6" max="6" width="59.28515625" style="1" customWidth="1"/>
    <col min="7" max="16384" width="11.42578125" style="1"/>
  </cols>
  <sheetData>
    <row r="1" spans="1:6" ht="35.1" customHeight="1">
      <c r="A1" s="426" t="s">
        <v>84</v>
      </c>
      <c r="B1" s="427"/>
      <c r="C1" s="427"/>
      <c r="D1" s="427"/>
      <c r="E1" s="427"/>
      <c r="F1" s="428"/>
    </row>
    <row r="2" spans="1:6" ht="6.75" customHeight="1"/>
    <row r="3" spans="1:6" ht="20.100000000000001" customHeight="1">
      <c r="A3" s="429" t="s">
        <v>165</v>
      </c>
      <c r="B3" s="430"/>
      <c r="C3" s="430"/>
      <c r="D3" s="430"/>
      <c r="E3" s="430"/>
      <c r="F3" s="431"/>
    </row>
    <row r="4" spans="1:6" ht="20.100000000000001" customHeight="1">
      <c r="A4" s="429" t="s">
        <v>166</v>
      </c>
      <c r="B4" s="430"/>
      <c r="C4" s="430"/>
      <c r="D4" s="430"/>
      <c r="E4" s="430"/>
      <c r="F4" s="431"/>
    </row>
    <row r="5" spans="1:6" ht="25.15" customHeight="1">
      <c r="A5" s="424" t="s">
        <v>100</v>
      </c>
      <c r="B5" s="443" t="s">
        <v>20</v>
      </c>
      <c r="C5" s="521"/>
      <c r="D5" s="443" t="s">
        <v>125</v>
      </c>
      <c r="E5" s="521"/>
      <c r="F5" s="424" t="s">
        <v>15</v>
      </c>
    </row>
    <row r="6" spans="1:6" ht="19.5" customHeight="1">
      <c r="A6" s="425"/>
      <c r="B6" s="129" t="s">
        <v>108</v>
      </c>
      <c r="C6" s="129" t="s">
        <v>21</v>
      </c>
      <c r="D6" s="114" t="s">
        <v>24</v>
      </c>
      <c r="E6" s="114" t="s">
        <v>19</v>
      </c>
      <c r="F6" s="425"/>
    </row>
    <row r="7" spans="1:6" ht="15" customHeight="1">
      <c r="A7" s="62" t="s">
        <v>0</v>
      </c>
      <c r="B7" s="62" t="s">
        <v>1</v>
      </c>
      <c r="C7" s="62" t="s">
        <v>2</v>
      </c>
      <c r="D7" s="62" t="s">
        <v>6</v>
      </c>
      <c r="E7" s="62" t="s">
        <v>3</v>
      </c>
      <c r="F7" s="62" t="s">
        <v>4</v>
      </c>
    </row>
    <row r="8" spans="1:6" s="184" customFormat="1" ht="306.75" customHeight="1">
      <c r="A8" s="172" t="s">
        <v>474</v>
      </c>
      <c r="B8" s="173" t="s">
        <v>463</v>
      </c>
      <c r="C8" s="174">
        <v>131</v>
      </c>
      <c r="D8" s="175">
        <v>380000</v>
      </c>
      <c r="E8" s="175">
        <v>380000</v>
      </c>
      <c r="F8" s="176" t="s">
        <v>475</v>
      </c>
    </row>
    <row r="9" spans="1:6" s="184" customFormat="1" ht="208.5" customHeight="1">
      <c r="A9" s="621" t="s">
        <v>474</v>
      </c>
      <c r="B9" s="622" t="s">
        <v>463</v>
      </c>
      <c r="C9" s="619">
        <v>131</v>
      </c>
      <c r="D9" s="620">
        <v>582830</v>
      </c>
      <c r="E9" s="620">
        <f>380000+17301.4+14384</f>
        <v>411685.4</v>
      </c>
      <c r="F9" s="623" t="s">
        <v>475</v>
      </c>
    </row>
    <row r="10" spans="1:6" s="184" customFormat="1" ht="60" customHeight="1">
      <c r="A10" s="621" t="s">
        <v>476</v>
      </c>
      <c r="B10" s="622" t="s">
        <v>463</v>
      </c>
      <c r="C10" s="619">
        <v>170</v>
      </c>
      <c r="D10" s="620">
        <v>680000</v>
      </c>
      <c r="E10" s="620">
        <v>680000</v>
      </c>
      <c r="F10" s="623" t="s">
        <v>477</v>
      </c>
    </row>
    <row r="11" spans="1:6" s="184" customFormat="1" ht="62.25" customHeight="1">
      <c r="A11" s="621" t="s">
        <v>476</v>
      </c>
      <c r="B11" s="622" t="s">
        <v>463</v>
      </c>
      <c r="C11" s="619">
        <f>1570+810</f>
        <v>2380</v>
      </c>
      <c r="D11" s="620">
        <v>500000</v>
      </c>
      <c r="E11" s="620">
        <v>499800</v>
      </c>
      <c r="F11" s="623" t="s">
        <v>480</v>
      </c>
    </row>
    <row r="12" spans="1:6" s="184" customFormat="1" ht="49.5" customHeight="1">
      <c r="A12" s="621" t="s">
        <v>476</v>
      </c>
      <c r="B12" s="622" t="s">
        <v>463</v>
      </c>
      <c r="C12" s="624">
        <v>65</v>
      </c>
      <c r="D12" s="620">
        <v>260000</v>
      </c>
      <c r="E12" s="620">
        <v>260000</v>
      </c>
      <c r="F12" s="625" t="s">
        <v>481</v>
      </c>
    </row>
    <row r="13" spans="1:6" s="184" customFormat="1" ht="49.5" customHeight="1">
      <c r="A13" s="621" t="s">
        <v>476</v>
      </c>
      <c r="B13" s="622" t="s">
        <v>463</v>
      </c>
      <c r="C13" s="626" t="s">
        <v>492</v>
      </c>
      <c r="D13" s="620">
        <f>1946155+1556924+6786921</f>
        <v>10290000</v>
      </c>
      <c r="E13" s="620">
        <v>389217.12</v>
      </c>
      <c r="F13" s="625" t="s">
        <v>491</v>
      </c>
    </row>
    <row r="14" spans="1:6" s="184" customFormat="1" ht="49.5" customHeight="1">
      <c r="A14" s="621" t="s">
        <v>476</v>
      </c>
      <c r="B14" s="621" t="s">
        <v>1011</v>
      </c>
      <c r="C14" s="626">
        <v>34</v>
      </c>
      <c r="D14" s="620">
        <v>2300000</v>
      </c>
      <c r="E14" s="620">
        <v>2118989.4</v>
      </c>
      <c r="F14" s="625" t="s">
        <v>464</v>
      </c>
    </row>
    <row r="15" spans="1:6" s="184" customFormat="1" ht="49.5" customHeight="1">
      <c r="A15" s="621" t="s">
        <v>476</v>
      </c>
      <c r="B15" s="622" t="s">
        <v>1012</v>
      </c>
      <c r="C15" s="627">
        <v>1765</v>
      </c>
      <c r="D15" s="628">
        <f>1909600+320000</f>
        <v>2229600</v>
      </c>
      <c r="E15" s="628">
        <f>1909600+320000</f>
        <v>2229600</v>
      </c>
      <c r="F15" s="623" t="s">
        <v>465</v>
      </c>
    </row>
    <row r="16" spans="1:6" s="184" customFormat="1" ht="153" customHeight="1">
      <c r="A16" s="621" t="s">
        <v>476</v>
      </c>
      <c r="B16" s="621" t="s">
        <v>1013</v>
      </c>
      <c r="C16" s="627">
        <v>900</v>
      </c>
      <c r="D16" s="628">
        <v>3000000</v>
      </c>
      <c r="E16" s="628">
        <v>2995401.94</v>
      </c>
      <c r="F16" s="623" t="s">
        <v>467</v>
      </c>
    </row>
    <row r="17" spans="1:6" s="184" customFormat="1" ht="100.5" customHeight="1">
      <c r="A17" s="621" t="s">
        <v>476</v>
      </c>
      <c r="B17" s="621" t="s">
        <v>463</v>
      </c>
      <c r="C17" s="627">
        <v>350</v>
      </c>
      <c r="D17" s="628">
        <v>396000</v>
      </c>
      <c r="E17" s="628">
        <v>57385.2</v>
      </c>
      <c r="F17" s="625" t="s">
        <v>473</v>
      </c>
    </row>
    <row r="18" spans="1:6" s="184" customFormat="1" ht="59.25" customHeight="1">
      <c r="A18" s="621" t="s">
        <v>476</v>
      </c>
      <c r="B18" s="622" t="s">
        <v>463</v>
      </c>
      <c r="C18" s="627">
        <v>200</v>
      </c>
      <c r="D18" s="628">
        <v>600000</v>
      </c>
      <c r="E18" s="628">
        <v>600000</v>
      </c>
      <c r="F18" s="625" t="s">
        <v>468</v>
      </c>
    </row>
    <row r="19" spans="1:6" s="184" customFormat="1" ht="49.5" customHeight="1">
      <c r="A19" s="621" t="s">
        <v>476</v>
      </c>
      <c r="B19" s="622" t="s">
        <v>463</v>
      </c>
      <c r="C19" s="626">
        <v>700</v>
      </c>
      <c r="D19" s="620">
        <v>1200000</v>
      </c>
      <c r="E19" s="620">
        <v>1200000</v>
      </c>
      <c r="F19" s="625" t="s">
        <v>470</v>
      </c>
    </row>
    <row r="20" spans="1:6" s="184" customFormat="1" ht="21.75" customHeight="1">
      <c r="A20" s="621" t="s">
        <v>476</v>
      </c>
      <c r="B20" s="621" t="s">
        <v>1014</v>
      </c>
      <c r="C20" s="626">
        <v>700</v>
      </c>
      <c r="D20" s="620">
        <v>840000</v>
      </c>
      <c r="E20" s="620">
        <v>840000</v>
      </c>
      <c r="F20" s="625" t="s">
        <v>471</v>
      </c>
    </row>
    <row r="21" spans="1:6" ht="15" customHeight="1">
      <c r="A21" s="621" t="s">
        <v>476</v>
      </c>
      <c r="B21" s="622" t="s">
        <v>1015</v>
      </c>
      <c r="C21" s="626">
        <v>20</v>
      </c>
      <c r="D21" s="620">
        <v>252000</v>
      </c>
      <c r="E21" s="620">
        <v>252000</v>
      </c>
      <c r="F21" s="625" t="s">
        <v>472</v>
      </c>
    </row>
    <row r="22" spans="1:6" ht="36">
      <c r="A22" s="621" t="s">
        <v>476</v>
      </c>
      <c r="B22" s="622" t="s">
        <v>463</v>
      </c>
      <c r="C22" s="626">
        <v>1726</v>
      </c>
      <c r="D22" s="620">
        <v>260000</v>
      </c>
      <c r="E22" s="620"/>
      <c r="F22" s="625" t="s">
        <v>1016</v>
      </c>
    </row>
    <row r="23" spans="1:6" ht="36">
      <c r="A23" s="621" t="s">
        <v>476</v>
      </c>
      <c r="B23" s="621" t="s">
        <v>1014</v>
      </c>
      <c r="C23" s="626">
        <v>8000</v>
      </c>
      <c r="D23" s="620">
        <v>1200000</v>
      </c>
      <c r="E23" s="620"/>
      <c r="F23" s="625" t="s">
        <v>1017</v>
      </c>
    </row>
    <row r="24" spans="1:6" ht="36">
      <c r="A24" s="621" t="s">
        <v>476</v>
      </c>
      <c r="B24" s="622" t="s">
        <v>463</v>
      </c>
      <c r="C24" s="626" t="s">
        <v>492</v>
      </c>
      <c r="D24" s="620">
        <v>403206</v>
      </c>
      <c r="E24" s="620"/>
      <c r="F24" s="625" t="s">
        <v>1018</v>
      </c>
    </row>
    <row r="25" spans="1:6" s="183" customFormat="1" ht="19.5" customHeight="1">
      <c r="A25" s="621" t="s">
        <v>474</v>
      </c>
      <c r="B25" s="622" t="s">
        <v>463</v>
      </c>
      <c r="C25" s="619">
        <v>200</v>
      </c>
      <c r="D25" s="620">
        <f>413853+13800</f>
        <v>427653</v>
      </c>
      <c r="E25" s="620">
        <f>413853+13800</f>
        <v>427653</v>
      </c>
      <c r="F25" s="623" t="s">
        <v>478</v>
      </c>
    </row>
    <row r="26" spans="1:6" s="183" customFormat="1" ht="36">
      <c r="A26" s="621" t="s">
        <v>476</v>
      </c>
      <c r="B26" s="622" t="s">
        <v>463</v>
      </c>
      <c r="C26" s="619">
        <f>45+27+40+30</f>
        <v>142</v>
      </c>
      <c r="D26" s="620">
        <v>113600</v>
      </c>
      <c r="E26" s="620">
        <v>113600</v>
      </c>
      <c r="F26" s="623" t="s">
        <v>479</v>
      </c>
    </row>
    <row r="27" spans="1:6" s="183" customFormat="1" ht="36">
      <c r="A27" s="621" t="s">
        <v>476</v>
      </c>
      <c r="B27" s="622" t="s">
        <v>463</v>
      </c>
      <c r="C27" s="624">
        <v>600</v>
      </c>
      <c r="D27" s="620">
        <v>41760</v>
      </c>
      <c r="E27" s="620">
        <v>41760</v>
      </c>
      <c r="F27" s="625" t="s">
        <v>482</v>
      </c>
    </row>
    <row r="28" spans="1:6" s="183" customFormat="1" ht="48">
      <c r="A28" s="621" t="s">
        <v>489</v>
      </c>
      <c r="B28" s="622" t="s">
        <v>463</v>
      </c>
      <c r="C28" s="626">
        <v>100</v>
      </c>
      <c r="D28" s="620">
        <v>3102078</v>
      </c>
      <c r="E28" s="620">
        <v>3000000</v>
      </c>
      <c r="F28" s="625" t="s">
        <v>1019</v>
      </c>
    </row>
    <row r="29" spans="1:6" s="183" customFormat="1" ht="84">
      <c r="A29" s="621" t="s">
        <v>489</v>
      </c>
      <c r="B29" s="622" t="s">
        <v>463</v>
      </c>
      <c r="C29" s="626">
        <v>55</v>
      </c>
      <c r="D29" s="620">
        <v>46040</v>
      </c>
      <c r="E29" s="620">
        <v>46038.83</v>
      </c>
      <c r="F29" s="625" t="s">
        <v>490</v>
      </c>
    </row>
    <row r="30" spans="1:6" ht="36">
      <c r="A30" s="621" t="s">
        <v>483</v>
      </c>
      <c r="B30" s="622" t="s">
        <v>463</v>
      </c>
      <c r="C30" s="624">
        <f>50+3+150</f>
        <v>203</v>
      </c>
      <c r="D30" s="620">
        <v>1073400</v>
      </c>
      <c r="E30" s="620">
        <v>549450</v>
      </c>
      <c r="F30" s="625" t="s">
        <v>484</v>
      </c>
    </row>
    <row r="31" spans="1:6" ht="120">
      <c r="A31" s="621" t="s">
        <v>485</v>
      </c>
      <c r="B31" s="629" t="s">
        <v>486</v>
      </c>
      <c r="C31" s="626" t="s">
        <v>487</v>
      </c>
      <c r="D31" s="620">
        <v>510000</v>
      </c>
      <c r="E31" s="620">
        <v>510000</v>
      </c>
      <c r="F31" s="625" t="s">
        <v>488</v>
      </c>
    </row>
    <row r="32" spans="1:6">
      <c r="A32" s="172"/>
      <c r="B32" s="173"/>
      <c r="C32" s="181"/>
      <c r="D32" s="175"/>
      <c r="E32" s="175"/>
      <c r="F32" s="180"/>
    </row>
    <row r="33" spans="1:6">
      <c r="A33" s="172"/>
      <c r="B33" s="173"/>
      <c r="C33" s="181"/>
      <c r="D33" s="175"/>
      <c r="E33" s="175"/>
      <c r="F33" s="180"/>
    </row>
    <row r="34" spans="1:6">
      <c r="A34" s="177" t="s">
        <v>85</v>
      </c>
      <c r="B34" s="178"/>
      <c r="C34" s="178"/>
      <c r="D34" s="182">
        <f>SUM(D9:D33)</f>
        <v>30308167</v>
      </c>
      <c r="E34" s="182">
        <f>SUM(E9:E33)</f>
        <v>17222580.890000001</v>
      </c>
      <c r="F34" s="179"/>
    </row>
  </sheetData>
  <mergeCells count="7">
    <mergeCell ref="A5:A6"/>
    <mergeCell ref="B5:C5"/>
    <mergeCell ref="F5:F6"/>
    <mergeCell ref="A1:F1"/>
    <mergeCell ref="A3:F3"/>
    <mergeCell ref="A4:F4"/>
    <mergeCell ref="D5:E5"/>
  </mergeCells>
  <phoneticPr fontId="0" type="noConversion"/>
  <conditionalFormatting sqref="A4">
    <cfRule type="cellIs" dxfId="2"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C7 D7:F7" numberStoredAsText="1"/>
  </ignoredErrors>
  <legacyDrawingHF r:id="rId2"/>
</worksheet>
</file>

<file path=xl/worksheets/sheet47.xml><?xml version="1.0" encoding="utf-8"?>
<worksheet xmlns="http://schemas.openxmlformats.org/spreadsheetml/2006/main" xmlns:r="http://schemas.openxmlformats.org/officeDocument/2006/relationships">
  <dimension ref="A1:F28"/>
  <sheetViews>
    <sheetView showGridLines="0" topLeftCell="A10" zoomScale="80" zoomScaleNormal="80" workbookViewId="0">
      <selection activeCell="D31" sqref="D31"/>
    </sheetView>
  </sheetViews>
  <sheetFormatPr baseColWidth="10" defaultRowHeight="13.5"/>
  <cols>
    <col min="1" max="1" width="40.7109375" style="1" customWidth="1"/>
    <col min="2" max="3" width="13.7109375" style="1" customWidth="1"/>
    <col min="4" max="4" width="16.28515625" style="1" customWidth="1"/>
    <col min="5" max="5" width="13.7109375" style="1" customWidth="1"/>
    <col min="6" max="6" width="45.7109375" style="1" customWidth="1"/>
    <col min="7" max="16384" width="11.42578125" style="1"/>
  </cols>
  <sheetData>
    <row r="1" spans="1:6" ht="35.1" customHeight="1">
      <c r="A1" s="426" t="s">
        <v>86</v>
      </c>
      <c r="B1" s="427"/>
      <c r="C1" s="427"/>
      <c r="D1" s="427"/>
      <c r="E1" s="427"/>
      <c r="F1" s="428"/>
    </row>
    <row r="2" spans="1:6" ht="6.75" customHeight="1"/>
    <row r="3" spans="1:6" ht="20.100000000000001" customHeight="1">
      <c r="A3" s="429" t="s">
        <v>165</v>
      </c>
      <c r="B3" s="430"/>
      <c r="C3" s="430"/>
      <c r="D3" s="430"/>
      <c r="E3" s="430"/>
      <c r="F3" s="431"/>
    </row>
    <row r="4" spans="1:6" ht="20.100000000000001" customHeight="1">
      <c r="A4" s="429" t="s">
        <v>166</v>
      </c>
      <c r="B4" s="430"/>
      <c r="C4" s="430"/>
      <c r="D4" s="430"/>
      <c r="E4" s="430"/>
      <c r="F4" s="431"/>
    </row>
    <row r="5" spans="1:6" ht="25.15" customHeight="1">
      <c r="A5" s="424" t="s">
        <v>28</v>
      </c>
      <c r="B5" s="443" t="s">
        <v>126</v>
      </c>
      <c r="C5" s="444"/>
      <c r="D5" s="444"/>
      <c r="E5" s="521"/>
      <c r="F5" s="424" t="s">
        <v>23</v>
      </c>
    </row>
    <row r="6" spans="1:6" ht="31.5" customHeight="1">
      <c r="A6" s="425"/>
      <c r="B6" s="129" t="s">
        <v>31</v>
      </c>
      <c r="C6" s="129" t="s">
        <v>30</v>
      </c>
      <c r="D6" s="129" t="s">
        <v>27</v>
      </c>
      <c r="E6" s="129" t="s">
        <v>29</v>
      </c>
      <c r="F6" s="425"/>
    </row>
    <row r="7" spans="1:6" ht="18" customHeight="1">
      <c r="A7" s="62" t="s">
        <v>0</v>
      </c>
      <c r="B7" s="62" t="s">
        <v>1</v>
      </c>
      <c r="C7" s="62" t="s">
        <v>2</v>
      </c>
      <c r="D7" s="62" t="s">
        <v>6</v>
      </c>
      <c r="E7" s="62" t="s">
        <v>3</v>
      </c>
      <c r="F7" s="62" t="s">
        <v>4</v>
      </c>
    </row>
    <row r="8" spans="1:6" ht="18" customHeight="1">
      <c r="A8" s="76"/>
      <c r="B8" s="76"/>
      <c r="C8" s="76"/>
      <c r="D8" s="76"/>
      <c r="E8" s="76"/>
      <c r="F8" s="74"/>
    </row>
    <row r="9" spans="1:6" ht="18" customHeight="1">
      <c r="A9" s="76"/>
      <c r="B9" s="76"/>
      <c r="C9" s="76"/>
      <c r="D9" s="76"/>
      <c r="E9" s="76"/>
      <c r="F9" s="74"/>
    </row>
    <row r="10" spans="1:6" ht="18" customHeight="1">
      <c r="A10" s="76"/>
      <c r="B10" s="76"/>
      <c r="C10" s="76"/>
      <c r="D10" s="76"/>
      <c r="E10" s="76"/>
      <c r="F10" s="74"/>
    </row>
    <row r="11" spans="1:6" ht="18" customHeight="1">
      <c r="A11" s="76"/>
      <c r="B11" s="76"/>
      <c r="C11" s="76"/>
      <c r="D11" s="76"/>
      <c r="E11" s="76"/>
      <c r="F11" s="74"/>
    </row>
    <row r="12" spans="1:6" ht="18" customHeight="1">
      <c r="A12" s="76"/>
      <c r="B12" s="76"/>
      <c r="C12" s="76"/>
      <c r="D12" s="76"/>
      <c r="E12" s="76"/>
      <c r="F12" s="74"/>
    </row>
    <row r="13" spans="1:6" ht="18" customHeight="1">
      <c r="A13" s="76"/>
      <c r="B13" s="76"/>
      <c r="C13" s="76"/>
      <c r="D13" s="76"/>
      <c r="E13" s="76"/>
      <c r="F13" s="74"/>
    </row>
    <row r="14" spans="1:6" ht="18" customHeight="1">
      <c r="A14" s="76"/>
      <c r="B14" s="76"/>
      <c r="C14" s="76"/>
      <c r="D14" s="76"/>
      <c r="E14" s="76"/>
      <c r="F14" s="74"/>
    </row>
    <row r="15" spans="1:6" ht="18" customHeight="1">
      <c r="A15" s="76"/>
      <c r="B15" s="76"/>
      <c r="C15" s="76"/>
      <c r="D15" s="76"/>
      <c r="E15" s="76"/>
      <c r="F15" s="74"/>
    </row>
    <row r="16" spans="1:6" ht="18" customHeight="1">
      <c r="A16" s="72"/>
      <c r="B16" s="72"/>
      <c r="C16" s="72"/>
      <c r="D16" s="72"/>
      <c r="E16" s="72"/>
      <c r="F16" s="73"/>
    </row>
    <row r="17" spans="1:6" ht="18" customHeight="1">
      <c r="A17" s="72"/>
      <c r="B17" s="72"/>
      <c r="C17" s="72"/>
      <c r="D17" s="72"/>
      <c r="E17" s="72"/>
      <c r="F17" s="73"/>
    </row>
    <row r="18" spans="1:6" ht="18" customHeight="1">
      <c r="A18" s="72"/>
      <c r="B18" s="72"/>
      <c r="C18" s="72"/>
      <c r="D18" s="72"/>
      <c r="E18" s="72"/>
      <c r="F18" s="73"/>
    </row>
    <row r="19" spans="1:6" ht="18" customHeight="1">
      <c r="A19" s="72"/>
      <c r="B19" s="72"/>
      <c r="C19" s="72"/>
      <c r="D19" s="72"/>
      <c r="E19" s="72"/>
      <c r="F19" s="73"/>
    </row>
    <row r="20" spans="1:6" ht="18" customHeight="1">
      <c r="A20" s="72"/>
      <c r="B20" s="72"/>
      <c r="C20" s="72"/>
      <c r="D20" s="72"/>
      <c r="E20" s="72"/>
      <c r="F20" s="73"/>
    </row>
    <row r="21" spans="1:6" ht="18" customHeight="1">
      <c r="A21" s="72"/>
      <c r="B21" s="72"/>
      <c r="C21" s="72"/>
      <c r="D21" s="72"/>
      <c r="E21" s="72"/>
      <c r="F21" s="73"/>
    </row>
    <row r="22" spans="1:6" ht="18" customHeight="1">
      <c r="A22" s="72"/>
      <c r="B22" s="72"/>
      <c r="C22" s="72"/>
      <c r="D22" s="72"/>
      <c r="E22" s="72"/>
      <c r="F22" s="73"/>
    </row>
    <row r="23" spans="1:6" ht="18" customHeight="1">
      <c r="A23" s="72"/>
      <c r="B23" s="72"/>
      <c r="C23" s="72"/>
      <c r="D23" s="72"/>
      <c r="E23" s="72"/>
      <c r="F23" s="73"/>
    </row>
    <row r="24" spans="1:6" ht="18" customHeight="1">
      <c r="A24" s="72"/>
      <c r="B24" s="72"/>
      <c r="C24" s="72"/>
      <c r="D24" s="72"/>
      <c r="E24" s="72"/>
      <c r="F24" s="73"/>
    </row>
    <row r="25" spans="1:6" ht="18" customHeight="1">
      <c r="A25" s="75" t="s">
        <v>85</v>
      </c>
      <c r="B25" s="72"/>
      <c r="C25" s="72"/>
      <c r="D25" s="72"/>
      <c r="E25" s="72"/>
      <c r="F25" s="73"/>
    </row>
    <row r="26" spans="1:6">
      <c r="A26" s="22"/>
      <c r="B26" s="37"/>
      <c r="C26" s="37"/>
      <c r="D26" s="37"/>
      <c r="E26" s="37"/>
    </row>
    <row r="27" spans="1:6">
      <c r="A27" s="9"/>
      <c r="D27" s="11"/>
      <c r="F27" s="11"/>
    </row>
    <row r="28" spans="1:6">
      <c r="A28" s="12"/>
      <c r="D28" s="14"/>
      <c r="F28" s="14"/>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48.xml><?xml version="1.0" encoding="utf-8"?>
<worksheet xmlns="http://schemas.openxmlformats.org/spreadsheetml/2006/main" xmlns:r="http://schemas.openxmlformats.org/officeDocument/2006/relationships">
  <dimension ref="A1:J34"/>
  <sheetViews>
    <sheetView showGridLines="0" zoomScale="90" zoomScaleNormal="90" zoomScaleSheetLayoutView="50" workbookViewId="0">
      <selection activeCell="H9" sqref="H9"/>
    </sheetView>
  </sheetViews>
  <sheetFormatPr baseColWidth="10" defaultColWidth="9.140625" defaultRowHeight="13.5"/>
  <cols>
    <col min="1" max="1" width="30.7109375" style="1" customWidth="1"/>
    <col min="2" max="2" width="17.7109375" style="1" customWidth="1"/>
    <col min="3" max="4" width="25.7109375" style="1" customWidth="1"/>
    <col min="5" max="5" width="15.7109375" style="1" customWidth="1"/>
    <col min="6" max="6" width="11.42578125" style="1" customWidth="1"/>
    <col min="7" max="7" width="18.140625" style="1" customWidth="1"/>
    <col min="8" max="8" width="16.7109375" style="1" customWidth="1"/>
    <col min="9" max="9" width="9.140625" style="1"/>
    <col min="10" max="10" width="18" style="1" customWidth="1"/>
    <col min="11" max="16384" width="9.140625" style="1"/>
  </cols>
  <sheetData>
    <row r="1" spans="1:10" ht="35.1" customHeight="1">
      <c r="A1" s="426" t="s">
        <v>88</v>
      </c>
      <c r="B1" s="427"/>
      <c r="C1" s="427"/>
      <c r="D1" s="427"/>
      <c r="E1" s="427"/>
      <c r="F1" s="427"/>
      <c r="G1" s="427"/>
      <c r="H1" s="428"/>
    </row>
    <row r="2" spans="1:10" s="16" customFormat="1" ht="8.25" customHeight="1">
      <c r="A2" s="15"/>
      <c r="B2" s="15"/>
      <c r="C2" s="15"/>
      <c r="D2" s="15"/>
      <c r="E2" s="15"/>
      <c r="F2" s="15"/>
      <c r="G2" s="15"/>
      <c r="H2" s="15"/>
    </row>
    <row r="3" spans="1:10" s="16" customFormat="1" ht="19.5" customHeight="1">
      <c r="A3" s="429" t="s">
        <v>165</v>
      </c>
      <c r="B3" s="430"/>
      <c r="C3" s="430"/>
      <c r="D3" s="430"/>
      <c r="E3" s="430"/>
      <c r="F3" s="430"/>
      <c r="G3" s="430"/>
      <c r="H3" s="431"/>
    </row>
    <row r="4" spans="1:10" s="16" customFormat="1" ht="19.5" customHeight="1">
      <c r="A4" s="429" t="s">
        <v>166</v>
      </c>
      <c r="B4" s="430"/>
      <c r="C4" s="430"/>
      <c r="D4" s="430"/>
      <c r="E4" s="430"/>
      <c r="F4" s="430"/>
      <c r="G4" s="430"/>
      <c r="H4" s="431"/>
    </row>
    <row r="5" spans="1:10" ht="9" customHeight="1"/>
    <row r="6" spans="1:10" ht="25.15" customHeight="1">
      <c r="A6" s="424" t="s">
        <v>138</v>
      </c>
      <c r="B6" s="424" t="s">
        <v>32</v>
      </c>
      <c r="C6" s="424" t="s">
        <v>17</v>
      </c>
      <c r="D6" s="424" t="s">
        <v>18</v>
      </c>
      <c r="E6" s="443" t="s">
        <v>20</v>
      </c>
      <c r="F6" s="521"/>
      <c r="G6" s="443" t="s">
        <v>125</v>
      </c>
      <c r="H6" s="521"/>
    </row>
    <row r="7" spans="1:10" s="17" customFormat="1" ht="25.15" customHeight="1">
      <c r="A7" s="425"/>
      <c r="B7" s="425"/>
      <c r="C7" s="425"/>
      <c r="D7" s="425"/>
      <c r="E7" s="129" t="s">
        <v>108</v>
      </c>
      <c r="F7" s="129" t="s">
        <v>21</v>
      </c>
      <c r="G7" s="114" t="s">
        <v>24</v>
      </c>
      <c r="H7" s="114" t="s">
        <v>22</v>
      </c>
    </row>
    <row r="8" spans="1:10" ht="15" customHeight="1">
      <c r="A8" s="62" t="s">
        <v>0</v>
      </c>
      <c r="B8" s="62" t="s">
        <v>1</v>
      </c>
      <c r="C8" s="62" t="s">
        <v>2</v>
      </c>
      <c r="D8" s="62" t="s">
        <v>2</v>
      </c>
      <c r="E8" s="62" t="s">
        <v>6</v>
      </c>
      <c r="F8" s="62" t="s">
        <v>3</v>
      </c>
      <c r="G8" s="62" t="s">
        <v>4</v>
      </c>
      <c r="H8" s="62" t="s">
        <v>5</v>
      </c>
    </row>
    <row r="9" spans="1:10" s="184" customFormat="1" ht="52.5" customHeight="1">
      <c r="A9" s="274" t="s">
        <v>459</v>
      </c>
      <c r="B9" s="273" t="s">
        <v>1020</v>
      </c>
      <c r="C9" s="630" t="s">
        <v>461</v>
      </c>
      <c r="D9" s="630" t="s">
        <v>462</v>
      </c>
      <c r="E9" s="630" t="s">
        <v>463</v>
      </c>
      <c r="F9" s="631">
        <v>100</v>
      </c>
      <c r="G9" s="632">
        <v>3102078</v>
      </c>
      <c r="H9" s="632">
        <v>3000000</v>
      </c>
    </row>
    <row r="10" spans="1:10" s="184" customFormat="1" ht="51.75" customHeight="1">
      <c r="A10" s="274" t="s">
        <v>490</v>
      </c>
      <c r="B10" s="273" t="s">
        <v>1021</v>
      </c>
      <c r="C10" s="630" t="s">
        <v>461</v>
      </c>
      <c r="D10" s="630" t="s">
        <v>462</v>
      </c>
      <c r="E10" s="630" t="s">
        <v>463</v>
      </c>
      <c r="F10" s="631">
        <v>55</v>
      </c>
      <c r="G10" s="632">
        <v>46040</v>
      </c>
      <c r="H10" s="632">
        <v>46038.83</v>
      </c>
      <c r="J10" s="186"/>
    </row>
    <row r="11" spans="1:10" s="184" customFormat="1" ht="61.5" customHeight="1">
      <c r="A11" s="274" t="s">
        <v>484</v>
      </c>
      <c r="B11" s="273" t="s">
        <v>1022</v>
      </c>
      <c r="C11" s="630" t="s">
        <v>461</v>
      </c>
      <c r="D11" s="630" t="s">
        <v>462</v>
      </c>
      <c r="E11" s="630" t="s">
        <v>463</v>
      </c>
      <c r="F11" s="631">
        <v>203</v>
      </c>
      <c r="G11" s="632">
        <v>1073400</v>
      </c>
      <c r="H11" s="632">
        <v>549450</v>
      </c>
    </row>
    <row r="12" spans="1:10" s="184" customFormat="1" ht="73.5" customHeight="1">
      <c r="A12" s="274" t="s">
        <v>488</v>
      </c>
      <c r="B12" s="273" t="s">
        <v>1023</v>
      </c>
      <c r="C12" s="630" t="s">
        <v>461</v>
      </c>
      <c r="D12" s="630" t="s">
        <v>462</v>
      </c>
      <c r="E12" s="273" t="s">
        <v>486</v>
      </c>
      <c r="F12" s="633" t="s">
        <v>487</v>
      </c>
      <c r="G12" s="632">
        <v>510000</v>
      </c>
      <c r="H12" s="632">
        <v>510000</v>
      </c>
    </row>
    <row r="13" spans="1:10" s="184" customFormat="1" ht="60.75" customHeight="1">
      <c r="A13" s="274" t="s">
        <v>491</v>
      </c>
      <c r="B13" s="273" t="s">
        <v>1024</v>
      </c>
      <c r="C13" s="630" t="s">
        <v>461</v>
      </c>
      <c r="D13" s="630" t="s">
        <v>462</v>
      </c>
      <c r="E13" s="630" t="s">
        <v>463</v>
      </c>
      <c r="F13" s="631" t="s">
        <v>492</v>
      </c>
      <c r="G13" s="632">
        <v>10290000</v>
      </c>
      <c r="H13" s="632">
        <v>389217.12</v>
      </c>
    </row>
    <row r="14" spans="1:10" s="184" customFormat="1" ht="51.75" customHeight="1">
      <c r="A14" s="274" t="s">
        <v>464</v>
      </c>
      <c r="B14" s="273" t="s">
        <v>460</v>
      </c>
      <c r="C14" s="630" t="s">
        <v>461</v>
      </c>
      <c r="D14" s="630" t="s">
        <v>462</v>
      </c>
      <c r="E14" s="630" t="s">
        <v>463</v>
      </c>
      <c r="F14" s="631">
        <v>2400</v>
      </c>
      <c r="G14" s="632">
        <v>2300000</v>
      </c>
      <c r="H14" s="632">
        <f>1819110.84+299878.56</f>
        <v>2118989.4</v>
      </c>
    </row>
    <row r="15" spans="1:10" s="184" customFormat="1" ht="49.5" customHeight="1">
      <c r="A15" s="274" t="s">
        <v>465</v>
      </c>
      <c r="B15" s="273" t="s">
        <v>466</v>
      </c>
      <c r="C15" s="630" t="s">
        <v>461</v>
      </c>
      <c r="D15" s="630" t="s">
        <v>462</v>
      </c>
      <c r="E15" s="630" t="s">
        <v>463</v>
      </c>
      <c r="F15" s="631">
        <v>1364</v>
      </c>
      <c r="G15" s="632">
        <f>1909600+320000</f>
        <v>2229600</v>
      </c>
      <c r="H15" s="632">
        <f>1909600+320000</f>
        <v>2229600</v>
      </c>
    </row>
    <row r="16" spans="1:10" s="184" customFormat="1" ht="49.5" customHeight="1">
      <c r="A16" s="274" t="s">
        <v>467</v>
      </c>
      <c r="B16" s="273" t="s">
        <v>460</v>
      </c>
      <c r="C16" s="630" t="s">
        <v>461</v>
      </c>
      <c r="D16" s="630" t="s">
        <v>462</v>
      </c>
      <c r="E16" s="630" t="s">
        <v>463</v>
      </c>
      <c r="F16" s="631">
        <v>900</v>
      </c>
      <c r="G16" s="632">
        <v>3000000</v>
      </c>
      <c r="H16" s="632">
        <v>2995401.94</v>
      </c>
    </row>
    <row r="17" spans="1:8" s="184" customFormat="1" ht="49.5" customHeight="1">
      <c r="A17" s="274" t="s">
        <v>473</v>
      </c>
      <c r="B17" s="273" t="s">
        <v>469</v>
      </c>
      <c r="C17" s="630" t="s">
        <v>461</v>
      </c>
      <c r="D17" s="630" t="s">
        <v>462</v>
      </c>
      <c r="E17" s="630" t="s">
        <v>463</v>
      </c>
      <c r="F17" s="631">
        <v>350</v>
      </c>
      <c r="G17" s="632">
        <v>396000</v>
      </c>
      <c r="H17" s="632">
        <v>57385.2</v>
      </c>
    </row>
    <row r="18" spans="1:8" s="184" customFormat="1" ht="15" customHeight="1">
      <c r="A18" s="274" t="s">
        <v>468</v>
      </c>
      <c r="B18" s="273" t="s">
        <v>469</v>
      </c>
      <c r="C18" s="630" t="s">
        <v>461</v>
      </c>
      <c r="D18" s="630" t="s">
        <v>462</v>
      </c>
      <c r="E18" s="630" t="s">
        <v>463</v>
      </c>
      <c r="F18" s="631">
        <v>100</v>
      </c>
      <c r="G18" s="632">
        <v>600000</v>
      </c>
      <c r="H18" s="632">
        <v>600000</v>
      </c>
    </row>
    <row r="19" spans="1:8" s="184" customFormat="1" ht="15" customHeight="1">
      <c r="A19" s="274" t="s">
        <v>470</v>
      </c>
      <c r="B19" s="273" t="s">
        <v>469</v>
      </c>
      <c r="C19" s="630" t="s">
        <v>461</v>
      </c>
      <c r="D19" s="630" t="s">
        <v>462</v>
      </c>
      <c r="E19" s="630" t="s">
        <v>463</v>
      </c>
      <c r="F19" s="631">
        <v>300</v>
      </c>
      <c r="G19" s="632">
        <v>1200000</v>
      </c>
      <c r="H19" s="632">
        <v>1200000</v>
      </c>
    </row>
    <row r="20" spans="1:8" s="184" customFormat="1" ht="15" customHeight="1">
      <c r="A20" s="274" t="s">
        <v>471</v>
      </c>
      <c r="B20" s="273" t="s">
        <v>469</v>
      </c>
      <c r="C20" s="630" t="s">
        <v>461</v>
      </c>
      <c r="D20" s="630" t="s">
        <v>462</v>
      </c>
      <c r="E20" s="630" t="s">
        <v>463</v>
      </c>
      <c r="F20" s="631">
        <v>668</v>
      </c>
      <c r="G20" s="632">
        <v>840000</v>
      </c>
      <c r="H20" s="632">
        <v>840000</v>
      </c>
    </row>
    <row r="21" spans="1:8" s="184" customFormat="1" ht="15" customHeight="1">
      <c r="A21" s="274" t="s">
        <v>472</v>
      </c>
      <c r="B21" s="273" t="s">
        <v>469</v>
      </c>
      <c r="C21" s="630" t="s">
        <v>461</v>
      </c>
      <c r="D21" s="630" t="s">
        <v>462</v>
      </c>
      <c r="E21" s="630" t="s">
        <v>463</v>
      </c>
      <c r="F21" s="631">
        <v>20</v>
      </c>
      <c r="G21" s="632">
        <v>252000</v>
      </c>
      <c r="H21" s="632">
        <v>252000</v>
      </c>
    </row>
    <row r="22" spans="1:8" s="184" customFormat="1" ht="108">
      <c r="A22" s="274" t="s">
        <v>1025</v>
      </c>
      <c r="B22" s="273" t="s">
        <v>469</v>
      </c>
      <c r="C22" s="630" t="s">
        <v>461</v>
      </c>
      <c r="D22" s="630" t="s">
        <v>462</v>
      </c>
      <c r="E22" s="630" t="s">
        <v>463</v>
      </c>
      <c r="F22" s="631">
        <v>131</v>
      </c>
      <c r="G22" s="632">
        <v>582830</v>
      </c>
      <c r="H22" s="632">
        <v>411685.4</v>
      </c>
    </row>
    <row r="23" spans="1:8" s="184" customFormat="1" ht="84">
      <c r="A23" s="274" t="s">
        <v>1026</v>
      </c>
      <c r="B23" s="273" t="s">
        <v>1027</v>
      </c>
      <c r="C23" s="630" t="s">
        <v>461</v>
      </c>
      <c r="D23" s="630" t="s">
        <v>462</v>
      </c>
      <c r="E23" s="630" t="s">
        <v>463</v>
      </c>
      <c r="F23" s="631">
        <v>170</v>
      </c>
      <c r="G23" s="632">
        <v>680000</v>
      </c>
      <c r="H23" s="632">
        <v>680000</v>
      </c>
    </row>
    <row r="24" spans="1:8" s="184" customFormat="1" ht="48">
      <c r="A24" s="274" t="s">
        <v>480</v>
      </c>
      <c r="B24" s="273" t="s">
        <v>1028</v>
      </c>
      <c r="C24" s="630" t="s">
        <v>461</v>
      </c>
      <c r="D24" s="630" t="s">
        <v>462</v>
      </c>
      <c r="E24" s="630" t="s">
        <v>463</v>
      </c>
      <c r="F24" s="631">
        <v>2380</v>
      </c>
      <c r="G24" s="632">
        <v>500000</v>
      </c>
      <c r="H24" s="632">
        <v>499800</v>
      </c>
    </row>
    <row r="25" spans="1:8" ht="24">
      <c r="A25" s="274" t="s">
        <v>481</v>
      </c>
      <c r="B25" s="273" t="s">
        <v>1027</v>
      </c>
      <c r="C25" s="630" t="s">
        <v>461</v>
      </c>
      <c r="D25" s="630" t="s">
        <v>462</v>
      </c>
      <c r="E25" s="630" t="s">
        <v>463</v>
      </c>
      <c r="F25" s="631">
        <v>65</v>
      </c>
      <c r="G25" s="632">
        <v>260000</v>
      </c>
      <c r="H25" s="632">
        <v>260000</v>
      </c>
    </row>
    <row r="26" spans="1:8" ht="36">
      <c r="A26" s="274" t="s">
        <v>1016</v>
      </c>
      <c r="B26" s="273" t="s">
        <v>1028</v>
      </c>
      <c r="C26" s="630" t="s">
        <v>461</v>
      </c>
      <c r="D26" s="630" t="s">
        <v>462</v>
      </c>
      <c r="E26" s="630" t="s">
        <v>463</v>
      </c>
      <c r="F26" s="631">
        <v>1726</v>
      </c>
      <c r="G26" s="632">
        <v>260000</v>
      </c>
      <c r="H26" s="632">
        <v>0</v>
      </c>
    </row>
    <row r="27" spans="1:8" ht="36">
      <c r="A27" s="274" t="s">
        <v>1017</v>
      </c>
      <c r="B27" s="273" t="s">
        <v>1028</v>
      </c>
      <c r="C27" s="630" t="s">
        <v>461</v>
      </c>
      <c r="D27" s="630" t="s">
        <v>462</v>
      </c>
      <c r="E27" s="630" t="s">
        <v>1014</v>
      </c>
      <c r="F27" s="631">
        <v>8000</v>
      </c>
      <c r="G27" s="632">
        <v>1200000</v>
      </c>
      <c r="H27" s="632">
        <v>0</v>
      </c>
    </row>
    <row r="28" spans="1:8" ht="48">
      <c r="A28" s="274" t="s">
        <v>1018</v>
      </c>
      <c r="B28" s="273" t="s">
        <v>1029</v>
      </c>
      <c r="C28" s="630" t="s">
        <v>461</v>
      </c>
      <c r="D28" s="630" t="s">
        <v>462</v>
      </c>
      <c r="E28" s="630" t="s">
        <v>463</v>
      </c>
      <c r="F28" s="631" t="s">
        <v>492</v>
      </c>
      <c r="G28" s="632">
        <v>403206</v>
      </c>
      <c r="H28" s="632">
        <v>0</v>
      </c>
    </row>
    <row r="29" spans="1:8" ht="96">
      <c r="A29" s="274" t="s">
        <v>1030</v>
      </c>
      <c r="B29" s="273" t="s">
        <v>1031</v>
      </c>
      <c r="C29" s="630" t="s">
        <v>461</v>
      </c>
      <c r="D29" s="630" t="s">
        <v>462</v>
      </c>
      <c r="E29" s="630" t="s">
        <v>463</v>
      </c>
      <c r="F29" s="631">
        <v>200</v>
      </c>
      <c r="G29" s="632">
        <v>427653</v>
      </c>
      <c r="H29" s="632">
        <v>427653</v>
      </c>
    </row>
    <row r="30" spans="1:8" ht="84">
      <c r="A30" s="274" t="s">
        <v>1032</v>
      </c>
      <c r="B30" s="273" t="s">
        <v>1031</v>
      </c>
      <c r="C30" s="630" t="s">
        <v>461</v>
      </c>
      <c r="D30" s="630" t="s">
        <v>462</v>
      </c>
      <c r="E30" s="630" t="s">
        <v>463</v>
      </c>
      <c r="F30" s="631">
        <v>142</v>
      </c>
      <c r="G30" s="632">
        <v>113600</v>
      </c>
      <c r="H30" s="632">
        <v>113600</v>
      </c>
    </row>
    <row r="31" spans="1:8" ht="84">
      <c r="A31" s="274" t="s">
        <v>1033</v>
      </c>
      <c r="B31" s="273" t="s">
        <v>1031</v>
      </c>
      <c r="C31" s="630" t="s">
        <v>461</v>
      </c>
      <c r="D31" s="630" t="s">
        <v>462</v>
      </c>
      <c r="E31" s="630" t="s">
        <v>463</v>
      </c>
      <c r="F31" s="631">
        <v>600</v>
      </c>
      <c r="G31" s="632">
        <v>41760</v>
      </c>
      <c r="H31" s="632">
        <v>41760</v>
      </c>
    </row>
    <row r="32" spans="1:8">
      <c r="A32" s="187"/>
      <c r="B32" s="187"/>
      <c r="C32" s="187"/>
      <c r="D32" s="187"/>
      <c r="E32" s="187"/>
      <c r="F32" s="187"/>
      <c r="G32" s="187"/>
      <c r="H32" s="187"/>
    </row>
    <row r="33" spans="1:8">
      <c r="A33" s="177" t="s">
        <v>139</v>
      </c>
      <c r="B33" s="189"/>
      <c r="C33" s="189"/>
      <c r="D33" s="189"/>
      <c r="E33" s="189"/>
      <c r="F33" s="189"/>
      <c r="G33" s="634">
        <f>SUM(G9:G32)</f>
        <v>30308167</v>
      </c>
      <c r="H33" s="634">
        <f>SUM(H9:H32)</f>
        <v>17222580.890000001</v>
      </c>
    </row>
    <row r="34" spans="1:8">
      <c r="A34" s="292" t="s">
        <v>137</v>
      </c>
    </row>
  </sheetData>
  <mergeCells count="9">
    <mergeCell ref="G6:H6"/>
    <mergeCell ref="A1:H1"/>
    <mergeCell ref="A3:H3"/>
    <mergeCell ref="A4:H4"/>
    <mergeCell ref="A6:A7"/>
    <mergeCell ref="C6:C7"/>
    <mergeCell ref="D6:D7"/>
    <mergeCell ref="E6:F6"/>
    <mergeCell ref="B6:B7"/>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8:F8 G8:H8" numberStoredAsText="1"/>
  </ignoredErrors>
  <legacyDrawingHF r:id="rId2"/>
</worksheet>
</file>

<file path=xl/worksheets/sheet49.xml><?xml version="1.0" encoding="utf-8"?>
<worksheet xmlns="http://schemas.openxmlformats.org/spreadsheetml/2006/main" xmlns:r="http://schemas.openxmlformats.org/officeDocument/2006/relationships">
  <dimension ref="A1:C29"/>
  <sheetViews>
    <sheetView showGridLines="0" zoomScale="90" zoomScaleNormal="90" workbookViewId="0">
      <selection activeCell="F15" sqref="F15"/>
    </sheetView>
  </sheetViews>
  <sheetFormatPr baseColWidth="10" defaultRowHeight="13.5"/>
  <cols>
    <col min="1" max="1" width="42.28515625" style="28" customWidth="1"/>
    <col min="2" max="3" width="50.7109375" style="28" customWidth="1"/>
    <col min="4" max="16384" width="11.42578125" style="28"/>
  </cols>
  <sheetData>
    <row r="1" spans="1:3" ht="35.1" customHeight="1">
      <c r="A1" s="594" t="s">
        <v>89</v>
      </c>
      <c r="B1" s="595"/>
      <c r="C1" s="596"/>
    </row>
    <row r="2" spans="1:3" ht="6.75" customHeight="1"/>
    <row r="3" spans="1:3" s="29" customFormat="1" ht="15" customHeight="1">
      <c r="A3" s="602" t="s">
        <v>165</v>
      </c>
      <c r="B3" s="603"/>
      <c r="C3" s="604"/>
    </row>
    <row r="4" spans="1:3" s="29" customFormat="1" ht="6.75" customHeight="1"/>
    <row r="5" spans="1:3" s="29" customFormat="1" ht="15" customHeight="1">
      <c r="A5" s="602" t="s">
        <v>166</v>
      </c>
      <c r="B5" s="603"/>
      <c r="C5" s="604"/>
    </row>
    <row r="6" spans="1:3" s="29" customFormat="1" ht="6.75" customHeight="1"/>
    <row r="7" spans="1:3" s="29" customFormat="1" ht="15" customHeight="1">
      <c r="A7" s="597" t="s">
        <v>59</v>
      </c>
      <c r="B7" s="598"/>
      <c r="C7" s="599"/>
    </row>
    <row r="8" spans="1:3" s="29" customFormat="1" ht="6.75" customHeight="1">
      <c r="A8" s="605"/>
      <c r="B8" s="605"/>
      <c r="C8" s="605"/>
    </row>
    <row r="9" spans="1:3" s="29" customFormat="1" ht="15" customHeight="1">
      <c r="A9" s="30" t="s">
        <v>60</v>
      </c>
      <c r="B9" s="600"/>
      <c r="C9" s="601"/>
    </row>
    <row r="10" spans="1:3" s="29" customFormat="1" ht="15" customHeight="1">
      <c r="A10" s="30" t="s">
        <v>61</v>
      </c>
      <c r="B10" s="600"/>
      <c r="C10" s="601"/>
    </row>
    <row r="11" spans="1:3" s="29" customFormat="1" ht="15" customHeight="1">
      <c r="A11" s="30" t="s">
        <v>62</v>
      </c>
      <c r="B11" s="600"/>
      <c r="C11" s="601"/>
    </row>
    <row r="12" spans="1:3" s="29" customFormat="1" ht="15" customHeight="1">
      <c r="A12" s="30" t="s">
        <v>63</v>
      </c>
      <c r="B12" s="600"/>
      <c r="C12" s="601"/>
    </row>
    <row r="13" spans="1:3" s="29" customFormat="1" ht="15" customHeight="1">
      <c r="A13" s="31" t="s">
        <v>64</v>
      </c>
      <c r="B13" s="600"/>
      <c r="C13" s="601"/>
    </row>
    <row r="14" spans="1:3" s="29" customFormat="1" ht="33.6" customHeight="1">
      <c r="A14" s="31" t="s">
        <v>65</v>
      </c>
      <c r="B14" s="600"/>
      <c r="C14" s="606"/>
    </row>
    <row r="15" spans="1:3" s="29" customFormat="1" ht="33.6" customHeight="1">
      <c r="A15" s="31" t="s">
        <v>66</v>
      </c>
      <c r="B15" s="600"/>
      <c r="C15" s="601"/>
    </row>
    <row r="16" spans="1:3" s="29" customFormat="1" ht="33.6" customHeight="1">
      <c r="A16" s="31" t="s">
        <v>67</v>
      </c>
      <c r="B16" s="600"/>
      <c r="C16" s="601"/>
    </row>
    <row r="17" spans="1:3" s="29" customFormat="1" ht="6.75" customHeight="1"/>
    <row r="18" spans="1:3" s="29" customFormat="1" ht="15" customHeight="1">
      <c r="A18" s="597" t="s">
        <v>68</v>
      </c>
      <c r="B18" s="598"/>
      <c r="C18" s="599"/>
    </row>
    <row r="19" spans="1:3" s="29" customFormat="1" ht="28.9" customHeight="1">
      <c r="A19" s="32" t="s">
        <v>69</v>
      </c>
      <c r="B19" s="32" t="s">
        <v>70</v>
      </c>
      <c r="C19" s="33" t="s">
        <v>71</v>
      </c>
    </row>
    <row r="20" spans="1:3" s="29" customFormat="1" ht="15" customHeight="1">
      <c r="A20" s="34"/>
      <c r="B20" s="34"/>
      <c r="C20" s="35"/>
    </row>
    <row r="21" spans="1:3" s="29" customFormat="1" ht="6.75" customHeight="1"/>
    <row r="22" spans="1:3" s="29" customFormat="1" ht="15" customHeight="1">
      <c r="A22" s="597" t="s">
        <v>72</v>
      </c>
      <c r="B22" s="598"/>
      <c r="C22" s="599"/>
    </row>
    <row r="23" spans="1:3" s="29" customFormat="1" ht="15" customHeight="1">
      <c r="A23" s="32" t="s">
        <v>73</v>
      </c>
      <c r="B23" s="32" t="s">
        <v>74</v>
      </c>
      <c r="C23" s="33" t="s">
        <v>75</v>
      </c>
    </row>
    <row r="24" spans="1:3" s="29" customFormat="1" ht="15" customHeight="1">
      <c r="A24" s="34"/>
      <c r="B24" s="34"/>
      <c r="C24" s="35"/>
    </row>
    <row r="25" spans="1:3" s="29" customFormat="1" ht="6.75" customHeight="1"/>
    <row r="26" spans="1:3" s="29" customFormat="1" ht="15" customHeight="1">
      <c r="A26" s="597" t="s">
        <v>76</v>
      </c>
      <c r="B26" s="598"/>
      <c r="C26" s="599"/>
    </row>
    <row r="27" spans="1:3" s="29" customFormat="1" ht="15" customHeight="1">
      <c r="A27" s="32" t="s">
        <v>77</v>
      </c>
      <c r="B27" s="32" t="s">
        <v>78</v>
      </c>
      <c r="C27" s="33" t="s">
        <v>79</v>
      </c>
    </row>
    <row r="28" spans="1:3" s="29" customFormat="1" ht="34.9" customHeight="1">
      <c r="A28" s="36"/>
      <c r="B28" s="32"/>
      <c r="C28" s="35"/>
    </row>
    <row r="29" spans="1:3">
      <c r="A29" s="29"/>
      <c r="B29" s="29"/>
      <c r="C29" s="29"/>
    </row>
  </sheetData>
  <mergeCells count="16">
    <mergeCell ref="A18:C18"/>
    <mergeCell ref="A22:C22"/>
    <mergeCell ref="A26:C26"/>
    <mergeCell ref="B11:C11"/>
    <mergeCell ref="B12:C12"/>
    <mergeCell ref="B13:C13"/>
    <mergeCell ref="B14:C14"/>
    <mergeCell ref="B15:C15"/>
    <mergeCell ref="B16:C16"/>
    <mergeCell ref="A1:C1"/>
    <mergeCell ref="A7:C7"/>
    <mergeCell ref="B9:C9"/>
    <mergeCell ref="B10:C10"/>
    <mergeCell ref="A3:C3"/>
    <mergeCell ref="A5:C5"/>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dimension ref="A1:G105"/>
  <sheetViews>
    <sheetView showGridLines="0" topLeftCell="A82" workbookViewId="0">
      <selection activeCell="G82" sqref="G82"/>
    </sheetView>
  </sheetViews>
  <sheetFormatPr baseColWidth="10" defaultRowHeight="13.5"/>
  <cols>
    <col min="1" max="1" width="6.7109375" style="1" customWidth="1"/>
    <col min="2" max="3" width="3.42578125" style="1" customWidth="1"/>
    <col min="4" max="4" width="4.5703125" style="1" customWidth="1"/>
    <col min="5" max="5" width="3.7109375" style="1" customWidth="1"/>
    <col min="6" max="6" width="54" style="1" customWidth="1"/>
    <col min="7" max="7" width="99.42578125" style="1" customWidth="1"/>
    <col min="8" max="16384" width="11.42578125" style="1"/>
  </cols>
  <sheetData>
    <row r="1" spans="1:7" ht="35.1" customHeight="1">
      <c r="A1" s="426" t="s">
        <v>92</v>
      </c>
      <c r="B1" s="427"/>
      <c r="C1" s="427"/>
      <c r="D1" s="427"/>
      <c r="E1" s="427"/>
      <c r="F1" s="427"/>
      <c r="G1" s="428"/>
    </row>
    <row r="2" spans="1:7" ht="6" customHeight="1">
      <c r="G2" s="81"/>
    </row>
    <row r="3" spans="1:7" ht="20.100000000000001" customHeight="1">
      <c r="A3" s="429" t="s">
        <v>165</v>
      </c>
      <c r="B3" s="430"/>
      <c r="C3" s="430"/>
      <c r="D3" s="430"/>
      <c r="E3" s="430"/>
      <c r="F3" s="430"/>
      <c r="G3" s="431"/>
    </row>
    <row r="4" spans="1:7" ht="20.100000000000001" customHeight="1">
      <c r="A4" s="429" t="s">
        <v>166</v>
      </c>
      <c r="B4" s="430"/>
      <c r="C4" s="430"/>
      <c r="D4" s="430"/>
      <c r="E4" s="430"/>
      <c r="F4" s="430"/>
      <c r="G4" s="431"/>
    </row>
    <row r="5" spans="1:7" ht="34.15" customHeight="1">
      <c r="A5" s="424" t="s">
        <v>90</v>
      </c>
      <c r="B5" s="424" t="s">
        <v>41</v>
      </c>
      <c r="C5" s="424" t="s">
        <v>38</v>
      </c>
      <c r="D5" s="424" t="s">
        <v>39</v>
      </c>
      <c r="E5" s="424" t="s">
        <v>10</v>
      </c>
      <c r="F5" s="424" t="s">
        <v>11</v>
      </c>
      <c r="G5" s="424" t="s">
        <v>135</v>
      </c>
    </row>
    <row r="6" spans="1:7" ht="20.45" customHeight="1">
      <c r="A6" s="425"/>
      <c r="B6" s="425"/>
      <c r="C6" s="425"/>
      <c r="D6" s="425"/>
      <c r="E6" s="425"/>
      <c r="F6" s="425"/>
      <c r="G6" s="425"/>
    </row>
    <row r="7" spans="1:7" s="70" customFormat="1" ht="22.5" customHeight="1">
      <c r="A7" s="278">
        <v>1</v>
      </c>
      <c r="B7" s="278"/>
      <c r="C7" s="278"/>
      <c r="D7" s="278"/>
      <c r="E7" s="278"/>
      <c r="F7" s="161" t="s">
        <v>634</v>
      </c>
      <c r="G7" s="161"/>
    </row>
    <row r="8" spans="1:7" s="70" customFormat="1" ht="22.5" customHeight="1">
      <c r="A8" s="278"/>
      <c r="B8" s="278">
        <v>1</v>
      </c>
      <c r="C8" s="278"/>
      <c r="D8" s="278"/>
      <c r="E8" s="278"/>
      <c r="F8" s="161" t="s">
        <v>615</v>
      </c>
      <c r="G8" s="161"/>
    </row>
    <row r="9" spans="1:7" s="70" customFormat="1" ht="22.5" customHeight="1">
      <c r="A9" s="278"/>
      <c r="B9" s="278"/>
      <c r="C9" s="278">
        <v>2</v>
      </c>
      <c r="D9" s="278"/>
      <c r="E9" s="278"/>
      <c r="F9" s="161" t="s">
        <v>668</v>
      </c>
      <c r="G9" s="161"/>
    </row>
    <row r="10" spans="1:7" s="70" customFormat="1" ht="22.5" customHeight="1">
      <c r="A10" s="278"/>
      <c r="B10" s="278"/>
      <c r="C10" s="278"/>
      <c r="D10" s="278">
        <v>4</v>
      </c>
      <c r="E10" s="278"/>
      <c r="F10" s="161" t="s">
        <v>669</v>
      </c>
      <c r="G10" s="161"/>
    </row>
    <row r="11" spans="1:7" s="70" customFormat="1" ht="55.5" customHeight="1">
      <c r="A11" s="278"/>
      <c r="B11" s="278"/>
      <c r="C11" s="278"/>
      <c r="D11" s="278"/>
      <c r="E11" s="278">
        <v>201</v>
      </c>
      <c r="F11" s="161" t="s">
        <v>670</v>
      </c>
      <c r="G11" s="161" t="s">
        <v>952</v>
      </c>
    </row>
    <row r="12" spans="1:7" s="70" customFormat="1" ht="27.75" customHeight="1">
      <c r="A12" s="278"/>
      <c r="B12" s="278">
        <v>2</v>
      </c>
      <c r="C12" s="278"/>
      <c r="D12" s="278"/>
      <c r="E12" s="278"/>
      <c r="F12" s="161" t="s">
        <v>629</v>
      </c>
      <c r="G12" s="161"/>
    </row>
    <row r="13" spans="1:7" s="70" customFormat="1" ht="27.75" customHeight="1">
      <c r="A13" s="278"/>
      <c r="B13" s="278"/>
      <c r="C13" s="278">
        <v>2</v>
      </c>
      <c r="D13" s="278"/>
      <c r="E13" s="278"/>
      <c r="F13" s="161" t="s">
        <v>630</v>
      </c>
      <c r="G13" s="161"/>
    </row>
    <row r="14" spans="1:7" s="70" customFormat="1" ht="27.75" customHeight="1">
      <c r="A14" s="278"/>
      <c r="B14" s="278"/>
      <c r="C14" s="278"/>
      <c r="D14" s="278">
        <v>6</v>
      </c>
      <c r="E14" s="278"/>
      <c r="F14" s="161" t="s">
        <v>672</v>
      </c>
      <c r="G14" s="161"/>
    </row>
    <row r="15" spans="1:7" s="70" customFormat="1" ht="64.5" customHeight="1">
      <c r="A15" s="278"/>
      <c r="B15" s="278"/>
      <c r="C15" s="278"/>
      <c r="D15" s="278"/>
      <c r="E15" s="278">
        <v>203</v>
      </c>
      <c r="F15" s="161" t="s">
        <v>673</v>
      </c>
      <c r="G15" s="161" t="s">
        <v>953</v>
      </c>
    </row>
    <row r="16" spans="1:7" s="70" customFormat="1" ht="63" customHeight="1">
      <c r="A16" s="278"/>
      <c r="B16" s="278"/>
      <c r="C16" s="278"/>
      <c r="D16" s="278"/>
      <c r="E16" s="278">
        <v>204</v>
      </c>
      <c r="F16" s="161" t="s">
        <v>674</v>
      </c>
      <c r="G16" s="161" t="s">
        <v>954</v>
      </c>
    </row>
    <row r="17" spans="1:7" s="70" customFormat="1" ht="27" customHeight="1">
      <c r="A17" s="278"/>
      <c r="B17" s="278"/>
      <c r="C17" s="278">
        <v>3</v>
      </c>
      <c r="D17" s="278"/>
      <c r="E17" s="278"/>
      <c r="F17" s="161" t="s">
        <v>651</v>
      </c>
      <c r="G17" s="161"/>
    </row>
    <row r="18" spans="1:7" s="70" customFormat="1" ht="30.75" customHeight="1">
      <c r="A18" s="278"/>
      <c r="B18" s="278"/>
      <c r="C18" s="278"/>
      <c r="D18" s="278">
        <v>3</v>
      </c>
      <c r="E18" s="278"/>
      <c r="F18" s="161" t="s">
        <v>652</v>
      </c>
      <c r="G18" s="161"/>
    </row>
    <row r="19" spans="1:7" s="70" customFormat="1" ht="54.75" customHeight="1">
      <c r="A19" s="278"/>
      <c r="B19" s="278"/>
      <c r="C19" s="278"/>
      <c r="D19" s="278"/>
      <c r="E19" s="278">
        <v>207</v>
      </c>
      <c r="F19" s="161" t="s">
        <v>653</v>
      </c>
      <c r="G19" s="161" t="s">
        <v>956</v>
      </c>
    </row>
    <row r="20" spans="1:7" s="70" customFormat="1" ht="30" customHeight="1">
      <c r="A20" s="278"/>
      <c r="B20" s="278"/>
      <c r="C20" s="278">
        <v>4</v>
      </c>
      <c r="D20" s="278"/>
      <c r="E20" s="278"/>
      <c r="F20" s="161" t="s">
        <v>654</v>
      </c>
      <c r="G20" s="161"/>
    </row>
    <row r="21" spans="1:7" s="70" customFormat="1" ht="30" customHeight="1">
      <c r="A21" s="278"/>
      <c r="B21" s="278"/>
      <c r="C21" s="278"/>
      <c r="D21" s="278">
        <v>1</v>
      </c>
      <c r="E21" s="278"/>
      <c r="F21" s="161" t="s">
        <v>655</v>
      </c>
      <c r="G21" s="161"/>
    </row>
    <row r="22" spans="1:7" s="70" customFormat="1" ht="51" customHeight="1">
      <c r="A22" s="278"/>
      <c r="B22" s="278"/>
      <c r="C22" s="278"/>
      <c r="D22" s="278"/>
      <c r="E22" s="278">
        <v>211</v>
      </c>
      <c r="F22" s="161" t="s">
        <v>676</v>
      </c>
      <c r="G22" s="161" t="s">
        <v>955</v>
      </c>
    </row>
    <row r="23" spans="1:7" s="70" customFormat="1" ht="80.25" customHeight="1">
      <c r="A23" s="278"/>
      <c r="B23" s="278"/>
      <c r="C23" s="278"/>
      <c r="D23" s="278"/>
      <c r="E23" s="278">
        <v>212</v>
      </c>
      <c r="F23" s="161" t="s">
        <v>656</v>
      </c>
      <c r="G23" s="161" t="s">
        <v>975</v>
      </c>
    </row>
    <row r="24" spans="1:7" s="70" customFormat="1" ht="15" customHeight="1">
      <c r="A24" s="278"/>
      <c r="B24" s="278"/>
      <c r="C24" s="278"/>
      <c r="D24" s="278">
        <v>2</v>
      </c>
      <c r="E24" s="278"/>
      <c r="F24" s="161" t="s">
        <v>657</v>
      </c>
      <c r="G24" s="161"/>
    </row>
    <row r="25" spans="1:7" s="70" customFormat="1" ht="52.5" customHeight="1">
      <c r="A25" s="278"/>
      <c r="B25" s="278"/>
      <c r="C25" s="278"/>
      <c r="D25" s="278"/>
      <c r="E25" s="278">
        <v>213</v>
      </c>
      <c r="F25" s="161" t="s">
        <v>678</v>
      </c>
      <c r="G25" s="161" t="s">
        <v>957</v>
      </c>
    </row>
    <row r="26" spans="1:7" s="70" customFormat="1" ht="71.25" customHeight="1">
      <c r="A26" s="278"/>
      <c r="B26" s="278"/>
      <c r="C26" s="278"/>
      <c r="D26" s="278"/>
      <c r="E26" s="278">
        <v>214</v>
      </c>
      <c r="F26" s="161" t="s">
        <v>658</v>
      </c>
      <c r="G26" s="161" t="s">
        <v>956</v>
      </c>
    </row>
    <row r="27" spans="1:7" s="70" customFormat="1" ht="53.25" customHeight="1">
      <c r="A27" s="278"/>
      <c r="B27" s="278"/>
      <c r="C27" s="278"/>
      <c r="D27" s="278"/>
      <c r="E27" s="278">
        <v>215</v>
      </c>
      <c r="F27" s="161" t="s">
        <v>679</v>
      </c>
      <c r="G27" s="161" t="s">
        <v>958</v>
      </c>
    </row>
    <row r="28" spans="1:7" s="70" customFormat="1" ht="28.5" customHeight="1">
      <c r="A28" s="278"/>
      <c r="B28" s="278"/>
      <c r="C28" s="278">
        <v>5</v>
      </c>
      <c r="D28" s="278"/>
      <c r="E28" s="278"/>
      <c r="F28" s="161" t="s">
        <v>635</v>
      </c>
      <c r="G28" s="161"/>
    </row>
    <row r="29" spans="1:7" s="70" customFormat="1" ht="28.5" customHeight="1">
      <c r="A29" s="278"/>
      <c r="B29" s="278"/>
      <c r="C29" s="278"/>
      <c r="D29" s="278">
        <v>1</v>
      </c>
      <c r="E29" s="278"/>
      <c r="F29" s="161" t="s">
        <v>636</v>
      </c>
      <c r="G29" s="161"/>
    </row>
    <row r="30" spans="1:7" s="70" customFormat="1" ht="65.25" customHeight="1">
      <c r="A30" s="278"/>
      <c r="B30" s="278"/>
      <c r="C30" s="278"/>
      <c r="D30" s="278"/>
      <c r="E30" s="278">
        <v>216</v>
      </c>
      <c r="F30" s="161" t="s">
        <v>680</v>
      </c>
      <c r="G30" s="161" t="s">
        <v>959</v>
      </c>
    </row>
    <row r="31" spans="1:7" s="70" customFormat="1" ht="57.75" customHeight="1">
      <c r="A31" s="278"/>
      <c r="B31" s="278"/>
      <c r="C31" s="278"/>
      <c r="D31" s="278"/>
      <c r="E31" s="278">
        <v>218</v>
      </c>
      <c r="F31" s="161" t="s">
        <v>637</v>
      </c>
      <c r="G31" s="161" t="s">
        <v>960</v>
      </c>
    </row>
    <row r="32" spans="1:7" s="70" customFormat="1" ht="30.75" customHeight="1">
      <c r="A32" s="278"/>
      <c r="B32" s="278"/>
      <c r="C32" s="278">
        <v>6</v>
      </c>
      <c r="D32" s="278"/>
      <c r="E32" s="278"/>
      <c r="F32" s="161" t="s">
        <v>659</v>
      </c>
      <c r="G32" s="161"/>
    </row>
    <row r="33" spans="1:7" s="70" customFormat="1" ht="30.75" customHeight="1">
      <c r="A33" s="278"/>
      <c r="B33" s="278"/>
      <c r="C33" s="278"/>
      <c r="D33" s="278">
        <v>8</v>
      </c>
      <c r="E33" s="278"/>
      <c r="F33" s="161" t="s">
        <v>682</v>
      </c>
      <c r="G33" s="161"/>
    </row>
    <row r="34" spans="1:7" s="70" customFormat="1" ht="53.25" customHeight="1">
      <c r="A34" s="278"/>
      <c r="B34" s="278"/>
      <c r="C34" s="278"/>
      <c r="D34" s="278"/>
      <c r="E34" s="278">
        <v>222</v>
      </c>
      <c r="F34" s="161" t="s">
        <v>756</v>
      </c>
      <c r="G34" s="161" t="s">
        <v>961</v>
      </c>
    </row>
    <row r="35" spans="1:7" s="70" customFormat="1" ht="47.25" customHeight="1">
      <c r="A35" s="278"/>
      <c r="B35" s="278"/>
      <c r="C35" s="278"/>
      <c r="D35" s="278"/>
      <c r="E35" s="278">
        <v>225</v>
      </c>
      <c r="F35" s="161" t="s">
        <v>683</v>
      </c>
      <c r="G35" s="161" t="s">
        <v>962</v>
      </c>
    </row>
    <row r="36" spans="1:7" s="70" customFormat="1" ht="36" customHeight="1">
      <c r="A36" s="278"/>
      <c r="B36" s="278"/>
      <c r="C36" s="278"/>
      <c r="D36" s="278">
        <v>9</v>
      </c>
      <c r="E36" s="278"/>
      <c r="F36" s="161" t="s">
        <v>660</v>
      </c>
      <c r="G36" s="161"/>
    </row>
    <row r="37" spans="1:7" s="70" customFormat="1" ht="57.75" customHeight="1">
      <c r="A37" s="278"/>
      <c r="B37" s="278"/>
      <c r="C37" s="278"/>
      <c r="D37" s="278"/>
      <c r="E37" s="278">
        <v>227</v>
      </c>
      <c r="F37" s="161" t="s">
        <v>661</v>
      </c>
      <c r="G37" s="161" t="s">
        <v>956</v>
      </c>
    </row>
    <row r="38" spans="1:7" s="70" customFormat="1" ht="57.75" customHeight="1">
      <c r="A38" s="278"/>
      <c r="B38" s="278"/>
      <c r="C38" s="278"/>
      <c r="D38" s="278"/>
      <c r="E38" s="278">
        <v>228</v>
      </c>
      <c r="F38" s="161" t="s">
        <v>662</v>
      </c>
      <c r="G38" s="161" t="s">
        <v>963</v>
      </c>
    </row>
    <row r="39" spans="1:7" s="70" customFormat="1" ht="53.25" customHeight="1">
      <c r="A39" s="278"/>
      <c r="B39" s="278"/>
      <c r="C39" s="278"/>
      <c r="D39" s="278"/>
      <c r="E39" s="278">
        <v>229</v>
      </c>
      <c r="F39" s="161" t="s">
        <v>684</v>
      </c>
      <c r="G39" s="161" t="s">
        <v>937</v>
      </c>
    </row>
    <row r="40" spans="1:7" s="70" customFormat="1" ht="36" customHeight="1">
      <c r="A40" s="278"/>
      <c r="B40" s="278"/>
      <c r="C40" s="278"/>
      <c r="D40" s="278"/>
      <c r="E40" s="278">
        <v>230</v>
      </c>
      <c r="F40" s="161" t="s">
        <v>685</v>
      </c>
      <c r="G40" s="161" t="s">
        <v>964</v>
      </c>
    </row>
    <row r="41" spans="1:7" s="70" customFormat="1" ht="27" customHeight="1">
      <c r="A41" s="278"/>
      <c r="B41" s="278">
        <v>3</v>
      </c>
      <c r="C41" s="278"/>
      <c r="D41" s="278"/>
      <c r="E41" s="278"/>
      <c r="F41" s="161" t="s">
        <v>686</v>
      </c>
      <c r="G41" s="161"/>
    </row>
    <row r="42" spans="1:7" s="70" customFormat="1" ht="27" customHeight="1">
      <c r="A42" s="278"/>
      <c r="B42" s="278"/>
      <c r="C42" s="278">
        <v>1</v>
      </c>
      <c r="D42" s="278"/>
      <c r="E42" s="278"/>
      <c r="F42" s="161" t="s">
        <v>687</v>
      </c>
      <c r="G42" s="161"/>
    </row>
    <row r="43" spans="1:7" s="70" customFormat="1" ht="27" customHeight="1">
      <c r="A43" s="278"/>
      <c r="B43" s="278"/>
      <c r="C43" s="278"/>
      <c r="D43" s="278">
        <v>2</v>
      </c>
      <c r="E43" s="278"/>
      <c r="F43" s="161" t="s">
        <v>688</v>
      </c>
      <c r="G43" s="161"/>
    </row>
    <row r="44" spans="1:7" s="70" customFormat="1" ht="60" customHeight="1">
      <c r="A44" s="278"/>
      <c r="B44" s="278"/>
      <c r="C44" s="278"/>
      <c r="D44" s="278"/>
      <c r="E44" s="278">
        <v>232</v>
      </c>
      <c r="F44" s="161" t="s">
        <v>689</v>
      </c>
      <c r="G44" s="161" t="s">
        <v>965</v>
      </c>
    </row>
    <row r="45" spans="1:7" s="70" customFormat="1" ht="21.75" customHeight="1">
      <c r="A45" s="278">
        <v>2</v>
      </c>
      <c r="B45" s="278"/>
      <c r="C45" s="278"/>
      <c r="D45" s="278"/>
      <c r="E45" s="278"/>
      <c r="F45" s="161" t="s">
        <v>614</v>
      </c>
      <c r="G45" s="161"/>
    </row>
    <row r="46" spans="1:7" s="70" customFormat="1" ht="21.75" customHeight="1">
      <c r="A46" s="278"/>
      <c r="B46" s="278">
        <v>1</v>
      </c>
      <c r="C46" s="278"/>
      <c r="D46" s="278"/>
      <c r="E46" s="278"/>
      <c r="F46" s="161" t="s">
        <v>615</v>
      </c>
      <c r="G46" s="161"/>
    </row>
    <row r="47" spans="1:7" s="70" customFormat="1" ht="21.75" customHeight="1">
      <c r="A47" s="278"/>
      <c r="B47" s="278"/>
      <c r="C47" s="278">
        <v>7</v>
      </c>
      <c r="D47" s="278"/>
      <c r="E47" s="278"/>
      <c r="F47" s="161" t="s">
        <v>616</v>
      </c>
      <c r="G47" s="161"/>
    </row>
    <row r="48" spans="1:7" s="70" customFormat="1" ht="21.75" customHeight="1">
      <c r="A48" s="278"/>
      <c r="B48" s="278"/>
      <c r="C48" s="278"/>
      <c r="D48" s="278">
        <v>1</v>
      </c>
      <c r="E48" s="278"/>
      <c r="F48" s="161" t="s">
        <v>617</v>
      </c>
      <c r="G48" s="161"/>
    </row>
    <row r="49" spans="1:7" s="70" customFormat="1" ht="64.5" customHeight="1">
      <c r="A49" s="278"/>
      <c r="B49" s="278"/>
      <c r="C49" s="278"/>
      <c r="D49" s="278"/>
      <c r="E49" s="278">
        <v>201</v>
      </c>
      <c r="F49" s="161" t="s">
        <v>690</v>
      </c>
      <c r="G49" s="161" t="s">
        <v>966</v>
      </c>
    </row>
    <row r="50" spans="1:7" s="70" customFormat="1" ht="53.25" customHeight="1">
      <c r="A50" s="278"/>
      <c r="B50" s="278"/>
      <c r="C50" s="278"/>
      <c r="D50" s="278"/>
      <c r="E50" s="278">
        <v>203</v>
      </c>
      <c r="F50" s="161" t="s">
        <v>618</v>
      </c>
      <c r="G50" s="161" t="s">
        <v>967</v>
      </c>
    </row>
    <row r="51" spans="1:7" s="70" customFormat="1" ht="28.5" customHeight="1">
      <c r="A51" s="278"/>
      <c r="B51" s="278"/>
      <c r="C51" s="278"/>
      <c r="D51" s="278">
        <v>2</v>
      </c>
      <c r="E51" s="278"/>
      <c r="F51" s="161" t="s">
        <v>691</v>
      </c>
      <c r="G51" s="161"/>
    </row>
    <row r="52" spans="1:7" s="70" customFormat="1" ht="51" customHeight="1">
      <c r="A52" s="278"/>
      <c r="B52" s="278"/>
      <c r="C52" s="278"/>
      <c r="D52" s="278"/>
      <c r="E52" s="278">
        <v>204</v>
      </c>
      <c r="F52" s="161" t="s">
        <v>692</v>
      </c>
      <c r="G52" s="161" t="s">
        <v>968</v>
      </c>
    </row>
    <row r="53" spans="1:7" s="70" customFormat="1" ht="24" customHeight="1">
      <c r="A53" s="278">
        <v>3</v>
      </c>
      <c r="B53" s="278"/>
      <c r="C53" s="278"/>
      <c r="D53" s="278"/>
      <c r="E53" s="278"/>
      <c r="F53" s="161" t="s">
        <v>694</v>
      </c>
      <c r="G53" s="161"/>
    </row>
    <row r="54" spans="1:7" s="70" customFormat="1" ht="24" customHeight="1">
      <c r="A54" s="278"/>
      <c r="B54" s="278">
        <v>2</v>
      </c>
      <c r="C54" s="278"/>
      <c r="D54" s="278"/>
      <c r="E54" s="278"/>
      <c r="F54" s="161" t="s">
        <v>629</v>
      </c>
      <c r="G54" s="161"/>
    </row>
    <row r="55" spans="1:7" s="70" customFormat="1" ht="24" customHeight="1">
      <c r="A55" s="278"/>
      <c r="B55" s="278"/>
      <c r="C55" s="278">
        <v>1</v>
      </c>
      <c r="D55" s="278"/>
      <c r="E55" s="278"/>
      <c r="F55" s="161" t="s">
        <v>642</v>
      </c>
      <c r="G55" s="161"/>
    </row>
    <row r="56" spans="1:7" s="70" customFormat="1" ht="24" customHeight="1">
      <c r="A56" s="278"/>
      <c r="B56" s="278"/>
      <c r="C56" s="278"/>
      <c r="D56" s="278">
        <v>5</v>
      </c>
      <c r="E56" s="278"/>
      <c r="F56" s="161" t="s">
        <v>708</v>
      </c>
      <c r="G56" s="161"/>
    </row>
    <row r="57" spans="1:7" s="70" customFormat="1" ht="37.5" customHeight="1">
      <c r="A57" s="278"/>
      <c r="B57" s="278"/>
      <c r="C57" s="278"/>
      <c r="D57" s="278"/>
      <c r="E57" s="278">
        <v>209</v>
      </c>
      <c r="F57" s="161" t="s">
        <v>696</v>
      </c>
      <c r="G57" s="161" t="s">
        <v>969</v>
      </c>
    </row>
    <row r="58" spans="1:7" s="70" customFormat="1" ht="25.5" customHeight="1">
      <c r="A58" s="278"/>
      <c r="B58" s="278">
        <v>3</v>
      </c>
      <c r="C58" s="278"/>
      <c r="D58" s="278"/>
      <c r="E58" s="278"/>
      <c r="F58" s="161" t="s">
        <v>686</v>
      </c>
      <c r="G58" s="161"/>
    </row>
    <row r="59" spans="1:7" s="70" customFormat="1" ht="27" customHeight="1">
      <c r="A59" s="278"/>
      <c r="B59" s="278"/>
      <c r="C59" s="278">
        <v>1</v>
      </c>
      <c r="D59" s="278"/>
      <c r="E59" s="278"/>
      <c r="F59" s="161" t="s">
        <v>687</v>
      </c>
      <c r="G59" s="161"/>
    </row>
    <row r="60" spans="1:7" s="70" customFormat="1" ht="26.25" customHeight="1">
      <c r="A60" s="278"/>
      <c r="B60" s="278"/>
      <c r="C60" s="278"/>
      <c r="D60" s="278">
        <v>1</v>
      </c>
      <c r="E60" s="278"/>
      <c r="F60" s="161" t="s">
        <v>698</v>
      </c>
      <c r="G60" s="161"/>
    </row>
    <row r="61" spans="1:7" s="70" customFormat="1" ht="51.75" customHeight="1">
      <c r="A61" s="278"/>
      <c r="B61" s="278"/>
      <c r="C61" s="278"/>
      <c r="D61" s="278"/>
      <c r="E61" s="278">
        <v>215</v>
      </c>
      <c r="F61" s="161" t="s">
        <v>699</v>
      </c>
      <c r="G61" s="161" t="s">
        <v>970</v>
      </c>
    </row>
    <row r="62" spans="1:7" s="70" customFormat="1" ht="24.75" customHeight="1">
      <c r="A62" s="278"/>
      <c r="B62" s="278"/>
      <c r="C62" s="278">
        <v>9</v>
      </c>
      <c r="D62" s="278"/>
      <c r="E62" s="278"/>
      <c r="F62" s="161" t="s">
        <v>701</v>
      </c>
      <c r="G62" s="161"/>
    </row>
    <row r="63" spans="1:7" s="70" customFormat="1" ht="24.75" customHeight="1">
      <c r="A63" s="278"/>
      <c r="B63" s="278"/>
      <c r="C63" s="278"/>
      <c r="D63" s="278">
        <v>3</v>
      </c>
      <c r="E63" s="278"/>
      <c r="F63" s="161" t="s">
        <v>702</v>
      </c>
      <c r="G63" s="161"/>
    </row>
    <row r="64" spans="1:7" s="70" customFormat="1" ht="51" customHeight="1">
      <c r="A64" s="278"/>
      <c r="B64" s="278"/>
      <c r="C64" s="278"/>
      <c r="D64" s="278"/>
      <c r="E64" s="278">
        <v>201</v>
      </c>
      <c r="F64" s="161" t="s">
        <v>703</v>
      </c>
      <c r="G64" s="161" t="s">
        <v>971</v>
      </c>
    </row>
    <row r="65" spans="1:7" s="70" customFormat="1" ht="35.25" customHeight="1">
      <c r="A65" s="278">
        <v>4</v>
      </c>
      <c r="B65" s="278"/>
      <c r="C65" s="278"/>
      <c r="D65" s="278"/>
      <c r="E65" s="278"/>
      <c r="F65" s="161" t="s">
        <v>628</v>
      </c>
      <c r="G65" s="161"/>
    </row>
    <row r="66" spans="1:7" s="70" customFormat="1" ht="21" customHeight="1">
      <c r="A66" s="278"/>
      <c r="B66" s="278">
        <v>2</v>
      </c>
      <c r="C66" s="278"/>
      <c r="D66" s="278"/>
      <c r="E66" s="278"/>
      <c r="F66" s="161" t="s">
        <v>629</v>
      </c>
      <c r="G66" s="161"/>
    </row>
    <row r="67" spans="1:7" s="70" customFormat="1" ht="21" customHeight="1">
      <c r="A67" s="278"/>
      <c r="B67" s="278"/>
      <c r="C67" s="278">
        <v>1</v>
      </c>
      <c r="D67" s="278"/>
      <c r="E67" s="278"/>
      <c r="F67" s="161" t="s">
        <v>642</v>
      </c>
      <c r="G67" s="161"/>
    </row>
    <row r="68" spans="1:7" s="70" customFormat="1" ht="15" customHeight="1">
      <c r="A68" s="278"/>
      <c r="B68" s="278"/>
      <c r="C68" s="278"/>
      <c r="D68" s="278">
        <v>1</v>
      </c>
      <c r="E68" s="278"/>
      <c r="F68" s="161" t="s">
        <v>705</v>
      </c>
      <c r="G68" s="161"/>
    </row>
    <row r="69" spans="1:7" s="70" customFormat="1" ht="53.25" customHeight="1">
      <c r="A69" s="278"/>
      <c r="B69" s="278"/>
      <c r="C69" s="278"/>
      <c r="D69" s="278"/>
      <c r="E69" s="278">
        <v>203</v>
      </c>
      <c r="F69" s="161" t="s">
        <v>706</v>
      </c>
      <c r="G69" s="161" t="s">
        <v>972</v>
      </c>
    </row>
    <row r="70" spans="1:7" s="70" customFormat="1" ht="33" customHeight="1">
      <c r="A70" s="278"/>
      <c r="B70" s="278"/>
      <c r="C70" s="278"/>
      <c r="D70" s="278">
        <v>3</v>
      </c>
      <c r="E70" s="278"/>
      <c r="F70" s="161" t="s">
        <v>643</v>
      </c>
      <c r="G70" s="161"/>
    </row>
    <row r="71" spans="1:7" s="70" customFormat="1" ht="54.75" customHeight="1">
      <c r="A71" s="278"/>
      <c r="B71" s="278"/>
      <c r="C71" s="278"/>
      <c r="D71" s="278"/>
      <c r="E71" s="278">
        <v>206</v>
      </c>
      <c r="F71" s="161" t="s">
        <v>644</v>
      </c>
      <c r="G71" s="161" t="s">
        <v>938</v>
      </c>
    </row>
    <row r="72" spans="1:7" s="70" customFormat="1" ht="37.5" customHeight="1">
      <c r="A72" s="278"/>
      <c r="B72" s="278"/>
      <c r="C72" s="278"/>
      <c r="D72" s="278">
        <v>5</v>
      </c>
      <c r="E72" s="278"/>
      <c r="F72" s="161" t="s">
        <v>708</v>
      </c>
      <c r="G72" s="161"/>
    </row>
    <row r="73" spans="1:7" s="70" customFormat="1" ht="52.5" customHeight="1">
      <c r="A73" s="278"/>
      <c r="B73" s="278"/>
      <c r="C73" s="278"/>
      <c r="D73" s="278"/>
      <c r="E73" s="278">
        <v>207</v>
      </c>
      <c r="F73" s="161" t="s">
        <v>709</v>
      </c>
      <c r="G73" s="161" t="s">
        <v>973</v>
      </c>
    </row>
    <row r="74" spans="1:7" s="70" customFormat="1" ht="49.5" customHeight="1">
      <c r="A74" s="278"/>
      <c r="B74" s="278"/>
      <c r="C74" s="278"/>
      <c r="D74" s="278"/>
      <c r="E74" s="278">
        <v>208</v>
      </c>
      <c r="F74" s="161" t="s">
        <v>710</v>
      </c>
      <c r="G74" s="161" t="s">
        <v>973</v>
      </c>
    </row>
    <row r="75" spans="1:7" s="70" customFormat="1" ht="35.25" customHeight="1">
      <c r="A75" s="278"/>
      <c r="B75" s="278"/>
      <c r="C75" s="278">
        <v>2</v>
      </c>
      <c r="D75" s="278"/>
      <c r="E75" s="278"/>
      <c r="F75" s="161" t="s">
        <v>630</v>
      </c>
      <c r="G75" s="161"/>
    </row>
    <row r="76" spans="1:7" s="70" customFormat="1" ht="35.25" customHeight="1">
      <c r="A76" s="278"/>
      <c r="B76" s="278"/>
      <c r="C76" s="278"/>
      <c r="D76" s="278">
        <v>1</v>
      </c>
      <c r="E76" s="278"/>
      <c r="F76" s="161" t="s">
        <v>631</v>
      </c>
      <c r="G76" s="161"/>
    </row>
    <row r="77" spans="1:7" s="70" customFormat="1" ht="64.5" customHeight="1">
      <c r="A77" s="403"/>
      <c r="B77" s="403"/>
      <c r="C77" s="403"/>
      <c r="D77" s="403"/>
      <c r="E77" s="403">
        <v>211</v>
      </c>
      <c r="F77" s="161" t="s">
        <v>712</v>
      </c>
      <c r="G77" s="161" t="s">
        <v>974</v>
      </c>
    </row>
    <row r="78" spans="1:7" s="70" customFormat="1" ht="70.5" customHeight="1">
      <c r="A78" s="278"/>
      <c r="B78" s="278"/>
      <c r="C78" s="278"/>
      <c r="D78" s="278"/>
      <c r="E78" s="278">
        <v>213</v>
      </c>
      <c r="F78" s="161" t="s">
        <v>663</v>
      </c>
      <c r="G78" s="161" t="s">
        <v>975</v>
      </c>
    </row>
    <row r="79" spans="1:7" s="70" customFormat="1" ht="46.5" customHeight="1">
      <c r="A79" s="278"/>
      <c r="B79" s="278"/>
      <c r="C79" s="278"/>
      <c r="D79" s="278"/>
      <c r="E79" s="278">
        <v>215</v>
      </c>
      <c r="F79" s="161" t="s">
        <v>713</v>
      </c>
      <c r="G79" s="161" t="s">
        <v>976</v>
      </c>
    </row>
    <row r="80" spans="1:7" s="70" customFormat="1" ht="60" customHeight="1">
      <c r="A80" s="278"/>
      <c r="B80" s="278"/>
      <c r="C80" s="278"/>
      <c r="D80" s="278"/>
      <c r="E80" s="278">
        <v>216</v>
      </c>
      <c r="F80" s="161" t="s">
        <v>714</v>
      </c>
      <c r="G80" s="161" t="s">
        <v>977</v>
      </c>
    </row>
    <row r="81" spans="1:7" s="70" customFormat="1" ht="60" customHeight="1">
      <c r="A81" s="278"/>
      <c r="B81" s="278"/>
      <c r="C81" s="278"/>
      <c r="D81" s="278"/>
      <c r="E81" s="278">
        <v>217</v>
      </c>
      <c r="F81" s="161" t="s">
        <v>632</v>
      </c>
      <c r="G81" s="161" t="s">
        <v>978</v>
      </c>
    </row>
    <row r="82" spans="1:7" s="70" customFormat="1" ht="79.5" customHeight="1">
      <c r="A82" s="278"/>
      <c r="B82" s="278"/>
      <c r="C82" s="278"/>
      <c r="D82" s="278"/>
      <c r="E82" s="278">
        <v>218</v>
      </c>
      <c r="F82" s="161" t="s">
        <v>664</v>
      </c>
      <c r="G82" s="161" t="s">
        <v>979</v>
      </c>
    </row>
    <row r="83" spans="1:7" s="70" customFormat="1" ht="86.25" customHeight="1">
      <c r="A83" s="278"/>
      <c r="B83" s="278"/>
      <c r="C83" s="278"/>
      <c r="D83" s="278"/>
      <c r="E83" s="278">
        <v>219</v>
      </c>
      <c r="F83" s="161" t="s">
        <v>639</v>
      </c>
      <c r="G83" s="161" t="s">
        <v>980</v>
      </c>
    </row>
    <row r="84" spans="1:7" s="70" customFormat="1" ht="54.75" customHeight="1">
      <c r="A84" s="278"/>
      <c r="B84" s="278"/>
      <c r="C84" s="278"/>
      <c r="D84" s="278"/>
      <c r="E84" s="278">
        <v>220</v>
      </c>
      <c r="F84" s="161" t="s">
        <v>715</v>
      </c>
      <c r="G84" s="161" t="s">
        <v>981</v>
      </c>
    </row>
    <row r="85" spans="1:7" s="70" customFormat="1" ht="22.5" customHeight="1">
      <c r="A85" s="278"/>
      <c r="B85" s="278"/>
      <c r="C85" s="278"/>
      <c r="D85" s="278">
        <v>3</v>
      </c>
      <c r="E85" s="278"/>
      <c r="F85" s="161" t="s">
        <v>646</v>
      </c>
      <c r="G85" s="404"/>
    </row>
    <row r="86" spans="1:7" s="70" customFormat="1" ht="76.5" customHeight="1">
      <c r="A86" s="278"/>
      <c r="B86" s="278"/>
      <c r="C86" s="278"/>
      <c r="D86" s="278"/>
      <c r="E86" s="278">
        <v>222</v>
      </c>
      <c r="F86" s="161" t="s">
        <v>647</v>
      </c>
      <c r="G86" s="161" t="s">
        <v>983</v>
      </c>
    </row>
    <row r="87" spans="1:7" s="70" customFormat="1" ht="27.75" customHeight="1">
      <c r="A87" s="278"/>
      <c r="B87" s="278"/>
      <c r="C87" s="278"/>
      <c r="D87" s="278">
        <v>4</v>
      </c>
      <c r="E87" s="278"/>
      <c r="F87" s="161" t="s">
        <v>716</v>
      </c>
      <c r="G87" s="404"/>
    </row>
    <row r="88" spans="1:7" s="70" customFormat="1" ht="66.75" customHeight="1">
      <c r="A88" s="278"/>
      <c r="B88" s="278"/>
      <c r="C88" s="278"/>
      <c r="D88" s="278"/>
      <c r="E88" s="278">
        <v>223</v>
      </c>
      <c r="F88" s="161" t="s">
        <v>716</v>
      </c>
      <c r="G88" s="161" t="s">
        <v>982</v>
      </c>
    </row>
    <row r="89" spans="1:7" s="70" customFormat="1" ht="26.25" customHeight="1">
      <c r="A89" s="278"/>
      <c r="B89" s="278"/>
      <c r="C89" s="278"/>
      <c r="D89" s="278">
        <v>5</v>
      </c>
      <c r="E89" s="278"/>
      <c r="F89" s="161" t="s">
        <v>672</v>
      </c>
      <c r="G89" s="161"/>
    </row>
    <row r="90" spans="1:7" s="70" customFormat="1" ht="59.25" customHeight="1">
      <c r="A90" s="278"/>
      <c r="B90" s="278"/>
      <c r="C90" s="278"/>
      <c r="D90" s="291"/>
      <c r="E90" s="278">
        <v>224</v>
      </c>
      <c r="F90" s="161" t="s">
        <v>718</v>
      </c>
      <c r="G90" s="161" t="s">
        <v>984</v>
      </c>
    </row>
    <row r="91" spans="1:7" s="70" customFormat="1" ht="24.75" customHeight="1">
      <c r="A91" s="278"/>
      <c r="B91" s="278"/>
      <c r="C91" s="278"/>
      <c r="D91" s="278">
        <v>6</v>
      </c>
      <c r="E91" s="278"/>
      <c r="F91" s="161" t="s">
        <v>672</v>
      </c>
      <c r="G91" s="161"/>
    </row>
    <row r="92" spans="1:7" s="70" customFormat="1" ht="36.75" customHeight="1">
      <c r="A92" s="278"/>
      <c r="B92" s="278"/>
      <c r="C92" s="278"/>
      <c r="D92" s="278"/>
      <c r="E92" s="278">
        <v>225</v>
      </c>
      <c r="F92" s="161" t="s">
        <v>719</v>
      </c>
      <c r="G92" s="161" t="s">
        <v>985</v>
      </c>
    </row>
    <row r="93" spans="1:7" s="70" customFormat="1" ht="35.25" customHeight="1">
      <c r="A93" s="278">
        <v>5</v>
      </c>
      <c r="B93" s="278"/>
      <c r="C93" s="278"/>
      <c r="D93" s="278"/>
      <c r="E93" s="278"/>
      <c r="F93" s="161" t="s">
        <v>619</v>
      </c>
      <c r="G93" s="161"/>
    </row>
    <row r="94" spans="1:7" s="70" customFormat="1" ht="22.5" customHeight="1">
      <c r="A94" s="278"/>
      <c r="B94" s="278">
        <v>1</v>
      </c>
      <c r="C94" s="278"/>
      <c r="D94" s="278"/>
      <c r="E94" s="278"/>
      <c r="F94" s="161" t="s">
        <v>615</v>
      </c>
      <c r="G94" s="161"/>
    </row>
    <row r="95" spans="1:7" s="70" customFormat="1" ht="22.5" customHeight="1">
      <c r="A95" s="278"/>
      <c r="B95" s="278"/>
      <c r="C95" s="278">
        <v>3</v>
      </c>
      <c r="D95" s="278"/>
      <c r="E95" s="278"/>
      <c r="F95" s="161" t="s">
        <v>620</v>
      </c>
      <c r="G95" s="161"/>
    </row>
    <row r="96" spans="1:7" s="70" customFormat="1" ht="24" customHeight="1">
      <c r="A96" s="278"/>
      <c r="B96" s="278"/>
      <c r="C96" s="278"/>
      <c r="D96" s="278">
        <v>1</v>
      </c>
      <c r="E96" s="278"/>
      <c r="F96" s="161" t="s">
        <v>621</v>
      </c>
      <c r="G96" s="161"/>
    </row>
    <row r="97" spans="1:7" s="70" customFormat="1" ht="58.5" customHeight="1">
      <c r="A97" s="278"/>
      <c r="B97" s="278"/>
      <c r="C97" s="278"/>
      <c r="D97" s="278"/>
      <c r="E97" s="278">
        <v>204</v>
      </c>
      <c r="F97" s="161" t="s">
        <v>622</v>
      </c>
      <c r="G97" s="161" t="s">
        <v>986</v>
      </c>
    </row>
    <row r="98" spans="1:7" s="70" customFormat="1" ht="20.25" customHeight="1">
      <c r="A98" s="278"/>
      <c r="B98" s="278"/>
      <c r="C98" s="278">
        <v>8</v>
      </c>
      <c r="D98" s="278"/>
      <c r="E98" s="278"/>
      <c r="F98" s="161" t="s">
        <v>624</v>
      </c>
      <c r="G98" s="161"/>
    </row>
    <row r="99" spans="1:7" s="70" customFormat="1" ht="20.25" customHeight="1">
      <c r="A99" s="278"/>
      <c r="B99" s="278"/>
      <c r="C99" s="278"/>
      <c r="D99" s="278">
        <v>5</v>
      </c>
      <c r="E99" s="278"/>
      <c r="F99" s="161" t="s">
        <v>625</v>
      </c>
      <c r="G99" s="161"/>
    </row>
    <row r="100" spans="1:7" s="70" customFormat="1" ht="37.5" customHeight="1">
      <c r="A100" s="278"/>
      <c r="B100" s="278"/>
      <c r="C100" s="278"/>
      <c r="D100" s="278"/>
      <c r="E100" s="278">
        <v>201</v>
      </c>
      <c r="F100" s="161" t="s">
        <v>626</v>
      </c>
      <c r="G100" s="161" t="s">
        <v>987</v>
      </c>
    </row>
    <row r="101" spans="1:7" s="70" customFormat="1" ht="15" customHeight="1">
      <c r="A101" s="60"/>
      <c r="B101" s="60"/>
      <c r="C101" s="60"/>
      <c r="D101" s="60"/>
      <c r="E101" s="60"/>
      <c r="F101" s="60"/>
      <c r="G101" s="62"/>
    </row>
    <row r="102" spans="1:7" s="70" customFormat="1" ht="15" customHeight="1">
      <c r="A102" s="71"/>
      <c r="B102" s="71"/>
      <c r="C102" s="71"/>
      <c r="D102" s="71"/>
      <c r="E102" s="71"/>
      <c r="F102" s="71"/>
      <c r="G102" s="71"/>
    </row>
    <row r="103" spans="1:7">
      <c r="B103" s="22"/>
      <c r="C103" s="22"/>
    </row>
    <row r="104" spans="1:7">
      <c r="B104" s="9"/>
      <c r="C104" s="9"/>
      <c r="F104" s="38"/>
      <c r="G104" s="11"/>
    </row>
    <row r="105" spans="1:7">
      <c r="B105" s="13"/>
      <c r="C105" s="13"/>
      <c r="F105" s="39"/>
      <c r="G105" s="14"/>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50.xml><?xml version="1.0" encoding="utf-8"?>
<worksheet xmlns="http://schemas.openxmlformats.org/spreadsheetml/2006/main" xmlns:r="http://schemas.openxmlformats.org/officeDocument/2006/relationships">
  <dimension ref="A1:D21"/>
  <sheetViews>
    <sheetView showGridLines="0" topLeftCell="A13" zoomScale="80" zoomScaleNormal="80" zoomScaleSheetLayoutView="70" workbookViewId="0">
      <selection activeCell="C24" sqref="C24"/>
    </sheetView>
  </sheetViews>
  <sheetFormatPr baseColWidth="10" defaultColWidth="12.5703125" defaultRowHeight="13.5"/>
  <cols>
    <col min="1" max="1" width="60.140625" style="23" customWidth="1"/>
    <col min="2" max="3" width="16.140625" style="24" customWidth="1"/>
    <col min="4" max="4" width="66.28515625" style="24" customWidth="1"/>
    <col min="5" max="16384" width="12.5703125" style="24"/>
  </cols>
  <sheetData>
    <row r="1" spans="1:4" ht="35.1" customHeight="1">
      <c r="A1" s="426" t="s">
        <v>142</v>
      </c>
      <c r="B1" s="427"/>
      <c r="C1" s="427"/>
      <c r="D1" s="428"/>
    </row>
    <row r="2" spans="1:4" ht="7.5" customHeight="1">
      <c r="A2" s="25"/>
      <c r="B2" s="26"/>
      <c r="C2" s="26"/>
      <c r="D2" s="26"/>
    </row>
    <row r="3" spans="1:4" ht="20.100000000000001" customHeight="1">
      <c r="A3" s="429" t="s">
        <v>165</v>
      </c>
      <c r="B3" s="430"/>
      <c r="C3" s="430"/>
      <c r="D3" s="431"/>
    </row>
    <row r="4" spans="1:4" ht="20.100000000000001" customHeight="1">
      <c r="A4" s="429" t="s">
        <v>166</v>
      </c>
      <c r="B4" s="430"/>
      <c r="C4" s="430"/>
      <c r="D4" s="431"/>
    </row>
    <row r="5" spans="1:4" ht="25.9" customHeight="1">
      <c r="A5" s="607" t="s">
        <v>132</v>
      </c>
      <c r="B5" s="443" t="s">
        <v>127</v>
      </c>
      <c r="C5" s="609"/>
      <c r="D5" s="610" t="s">
        <v>14</v>
      </c>
    </row>
    <row r="6" spans="1:4" s="27" customFormat="1" ht="25.9" customHeight="1">
      <c r="A6" s="608"/>
      <c r="B6" s="130" t="s">
        <v>105</v>
      </c>
      <c r="C6" s="131" t="s">
        <v>19</v>
      </c>
      <c r="D6" s="611"/>
    </row>
    <row r="7" spans="1:4" ht="20.25" customHeight="1">
      <c r="A7" s="612" t="s">
        <v>456</v>
      </c>
      <c r="B7" s="614">
        <v>12000000</v>
      </c>
      <c r="C7" s="614">
        <v>1905102.02</v>
      </c>
      <c r="D7" s="616" t="s">
        <v>449</v>
      </c>
    </row>
    <row r="8" spans="1:4" ht="96.75" customHeight="1">
      <c r="A8" s="613"/>
      <c r="B8" s="615"/>
      <c r="C8" s="615"/>
      <c r="D8" s="617"/>
    </row>
    <row r="9" spans="1:4" ht="118.5" customHeight="1">
      <c r="A9" s="612" t="s">
        <v>455</v>
      </c>
      <c r="B9" s="614">
        <v>12000000</v>
      </c>
      <c r="C9" s="614">
        <v>1259698.54</v>
      </c>
      <c r="D9" s="616" t="s">
        <v>450</v>
      </c>
    </row>
    <row r="10" spans="1:4" ht="140.25" customHeight="1">
      <c r="A10" s="613"/>
      <c r="B10" s="615"/>
      <c r="C10" s="615"/>
      <c r="D10" s="617"/>
    </row>
    <row r="11" spans="1:4" ht="175.5" customHeight="1">
      <c r="A11" s="612" t="s">
        <v>457</v>
      </c>
      <c r="B11" s="614">
        <v>31000000</v>
      </c>
      <c r="C11" s="614">
        <v>14732131.68</v>
      </c>
      <c r="D11" s="616" t="s">
        <v>451</v>
      </c>
    </row>
    <row r="12" spans="1:4" ht="147" customHeight="1">
      <c r="A12" s="613"/>
      <c r="B12" s="615"/>
      <c r="C12" s="615"/>
      <c r="D12" s="617"/>
    </row>
    <row r="13" spans="1:4" ht="33.75" customHeight="1">
      <c r="A13" s="612" t="s">
        <v>458</v>
      </c>
      <c r="B13" s="614">
        <v>12000000</v>
      </c>
      <c r="C13" s="614">
        <v>3389505.02</v>
      </c>
      <c r="D13" s="616" t="s">
        <v>452</v>
      </c>
    </row>
    <row r="14" spans="1:4" ht="75.75" customHeight="1">
      <c r="A14" s="613"/>
      <c r="B14" s="615"/>
      <c r="C14" s="615"/>
      <c r="D14" s="617"/>
    </row>
    <row r="15" spans="1:4" ht="114.75" customHeight="1">
      <c r="A15" s="612" t="s">
        <v>453</v>
      </c>
      <c r="B15" s="614">
        <v>15000000</v>
      </c>
      <c r="C15" s="614">
        <v>0</v>
      </c>
      <c r="D15" s="616" t="s">
        <v>454</v>
      </c>
    </row>
    <row r="16" spans="1:4" ht="105.75" customHeight="1">
      <c r="A16" s="613"/>
      <c r="B16" s="615"/>
      <c r="C16" s="615"/>
      <c r="D16" s="617"/>
    </row>
    <row r="17" spans="1:4" ht="20.25" customHeight="1">
      <c r="A17" s="110" t="s">
        <v>136</v>
      </c>
      <c r="B17" s="171">
        <f>SUM(B7:B16)</f>
        <v>82000000</v>
      </c>
      <c r="C17" s="171">
        <f>SUM(C7:C16)</f>
        <v>21286437.259999998</v>
      </c>
      <c r="D17" s="109"/>
    </row>
    <row r="18" spans="1:4" ht="20.25" customHeight="1">
      <c r="A18" s="108"/>
      <c r="B18" s="109"/>
      <c r="C18" s="109"/>
      <c r="D18" s="109"/>
    </row>
    <row r="19" spans="1:4" ht="20.25" customHeight="1">
      <c r="A19" s="22" t="s">
        <v>141</v>
      </c>
    </row>
    <row r="20" spans="1:4">
      <c r="A20" s="9"/>
      <c r="C20" s="11"/>
    </row>
    <row r="21" spans="1:4">
      <c r="A21" s="12"/>
      <c r="C21" s="14"/>
    </row>
  </sheetData>
  <mergeCells count="26">
    <mergeCell ref="A15:A16"/>
    <mergeCell ref="B15:B16"/>
    <mergeCell ref="C15:C16"/>
    <mergeCell ref="D15:D16"/>
    <mergeCell ref="A11:A12"/>
    <mergeCell ref="B11:B12"/>
    <mergeCell ref="C11:C12"/>
    <mergeCell ref="D11:D12"/>
    <mergeCell ref="A13:A14"/>
    <mergeCell ref="B13:B14"/>
    <mergeCell ref="C13:C14"/>
    <mergeCell ref="D13:D14"/>
    <mergeCell ref="A7:A8"/>
    <mergeCell ref="B7:B8"/>
    <mergeCell ref="C7:C8"/>
    <mergeCell ref="D7:D8"/>
    <mergeCell ref="A9:A10"/>
    <mergeCell ref="B9:B10"/>
    <mergeCell ref="C9:C10"/>
    <mergeCell ref="D9:D10"/>
    <mergeCell ref="A5:A6"/>
    <mergeCell ref="B5:C5"/>
    <mergeCell ref="D5:D6"/>
    <mergeCell ref="A1:D1"/>
    <mergeCell ref="A3:D3"/>
    <mergeCell ref="A4:D4"/>
  </mergeCells>
  <conditionalFormatting sqref="A3">
    <cfRule type="cellIs" dxfId="1" priority="2" stopIfTrue="1" operator="equal">
      <formula>"VAYA A LA HOJA INICIO Y SELECIONE LA UNIDAD RESPONSABLE CORRESPONDIENTE A ESTE INFORME"</formula>
    </cfRule>
  </conditionalFormatting>
  <conditionalFormatting sqref="A4">
    <cfRule type="cellIs" dxfId="0"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51.xml><?xml version="1.0" encoding="utf-8"?>
<worksheet xmlns="http://schemas.openxmlformats.org/spreadsheetml/2006/main" xmlns:r="http://schemas.openxmlformats.org/officeDocument/2006/relationships">
  <dimension ref="A1:K130"/>
  <sheetViews>
    <sheetView showGridLines="0" zoomScale="90" zoomScaleNormal="90" zoomScaleSheetLayoutView="70" workbookViewId="0">
      <selection activeCell="D121" sqref="D121"/>
    </sheetView>
  </sheetViews>
  <sheetFormatPr baseColWidth="10" defaultColWidth="9.140625" defaultRowHeight="13.5"/>
  <cols>
    <col min="1" max="1" width="27.140625" style="1" customWidth="1"/>
    <col min="2" max="2" width="31.140625" style="1" customWidth="1"/>
    <col min="3" max="3" width="36.85546875" style="1" customWidth="1"/>
    <col min="4" max="4" width="12.5703125" style="1" bestFit="1" customWidth="1"/>
    <col min="5" max="5" width="18.42578125" style="1" customWidth="1"/>
    <col min="6" max="6" width="18.28515625" style="1" customWidth="1"/>
    <col min="7" max="7" width="18.140625" style="167" customWidth="1"/>
    <col min="8" max="10" width="9.140625" style="1"/>
    <col min="11" max="11" width="18.28515625" style="1" bestFit="1" customWidth="1"/>
    <col min="12" max="16384" width="9.140625" style="1"/>
  </cols>
  <sheetData>
    <row r="1" spans="1:7" ht="35.1" customHeight="1">
      <c r="A1" s="426" t="s">
        <v>33</v>
      </c>
      <c r="B1" s="427"/>
      <c r="C1" s="427"/>
      <c r="D1" s="427"/>
      <c r="E1" s="427"/>
      <c r="F1" s="427"/>
      <c r="G1" s="428"/>
    </row>
    <row r="2" spans="1:7" s="16" customFormat="1" ht="8.25" customHeight="1">
      <c r="A2" s="15"/>
      <c r="B2" s="15"/>
      <c r="C2" s="15"/>
      <c r="D2" s="15"/>
      <c r="E2" s="15"/>
      <c r="F2" s="15"/>
      <c r="G2" s="15"/>
    </row>
    <row r="3" spans="1:7" s="16" customFormat="1" ht="19.5" customHeight="1">
      <c r="A3" s="429" t="s">
        <v>165</v>
      </c>
      <c r="B3" s="430"/>
      <c r="C3" s="430"/>
      <c r="D3" s="430"/>
      <c r="E3" s="430"/>
      <c r="F3" s="430"/>
      <c r="G3" s="431"/>
    </row>
    <row r="4" spans="1:7" s="16" customFormat="1" ht="19.5" customHeight="1">
      <c r="A4" s="429" t="s">
        <v>166</v>
      </c>
      <c r="B4" s="430"/>
      <c r="C4" s="430"/>
      <c r="D4" s="430"/>
      <c r="E4" s="430"/>
      <c r="F4" s="430"/>
      <c r="G4" s="431"/>
    </row>
    <row r="5" spans="1:7" ht="9" customHeight="1"/>
    <row r="6" spans="1:7" ht="19.899999999999999" customHeight="1">
      <c r="A6" s="424" t="s">
        <v>35</v>
      </c>
      <c r="B6" s="424" t="s">
        <v>34</v>
      </c>
      <c r="C6" s="424" t="s">
        <v>14</v>
      </c>
      <c r="D6" s="424" t="s">
        <v>36</v>
      </c>
      <c r="E6" s="443" t="s">
        <v>103</v>
      </c>
      <c r="F6" s="444"/>
      <c r="G6" s="521"/>
    </row>
    <row r="7" spans="1:7" s="17" customFormat="1" ht="36" customHeight="1">
      <c r="A7" s="425"/>
      <c r="B7" s="425"/>
      <c r="C7" s="425"/>
      <c r="D7" s="425"/>
      <c r="E7" s="113" t="s">
        <v>106</v>
      </c>
      <c r="F7" s="113" t="s">
        <v>158</v>
      </c>
      <c r="G7" s="114" t="s">
        <v>37</v>
      </c>
    </row>
    <row r="8" spans="1:7" ht="57.75" customHeight="1">
      <c r="A8" s="157" t="s">
        <v>168</v>
      </c>
      <c r="B8" s="157" t="s">
        <v>169</v>
      </c>
      <c r="C8" s="157" t="s">
        <v>170</v>
      </c>
      <c r="D8" s="158">
        <f t="shared" ref="D8:D105" si="0">+G8/F8</f>
        <v>0.99996433994209089</v>
      </c>
      <c r="E8" s="159">
        <v>389231</v>
      </c>
      <c r="F8" s="159">
        <v>389231</v>
      </c>
      <c r="G8" s="159">
        <v>389217.12</v>
      </c>
    </row>
    <row r="9" spans="1:7" ht="84" customHeight="1">
      <c r="A9" s="157" t="s">
        <v>171</v>
      </c>
      <c r="B9" s="157" t="s">
        <v>172</v>
      </c>
      <c r="C9" s="160" t="s">
        <v>173</v>
      </c>
      <c r="D9" s="158">
        <f t="shared" si="0"/>
        <v>0.7511465684901768</v>
      </c>
      <c r="E9" s="159">
        <v>389231</v>
      </c>
      <c r="F9" s="159">
        <v>389231</v>
      </c>
      <c r="G9" s="159">
        <v>292369.53000000003</v>
      </c>
    </row>
    <row r="10" spans="1:7" ht="88.5" customHeight="1">
      <c r="A10" s="157" t="s">
        <v>174</v>
      </c>
      <c r="B10" s="157" t="s">
        <v>175</v>
      </c>
      <c r="C10" s="160" t="s">
        <v>173</v>
      </c>
      <c r="D10" s="158">
        <f t="shared" si="0"/>
        <v>0.67986540126557238</v>
      </c>
      <c r="E10" s="159">
        <v>389231</v>
      </c>
      <c r="F10" s="159">
        <v>389231</v>
      </c>
      <c r="G10" s="159">
        <v>264624.69</v>
      </c>
    </row>
    <row r="11" spans="1:7" ht="88.5" customHeight="1">
      <c r="A11" s="157" t="s">
        <v>176</v>
      </c>
      <c r="B11" s="157" t="s">
        <v>177</v>
      </c>
      <c r="C11" s="160" t="s">
        <v>173</v>
      </c>
      <c r="D11" s="158">
        <f t="shared" si="0"/>
        <v>0</v>
      </c>
      <c r="E11" s="159">
        <v>389231</v>
      </c>
      <c r="F11" s="159">
        <v>389231</v>
      </c>
      <c r="G11" s="159">
        <v>0</v>
      </c>
    </row>
    <row r="12" spans="1:7" ht="69" customHeight="1">
      <c r="A12" s="157" t="s">
        <v>178</v>
      </c>
      <c r="B12" s="157" t="s">
        <v>179</v>
      </c>
      <c r="C12" s="160" t="s">
        <v>173</v>
      </c>
      <c r="D12" s="158">
        <f t="shared" si="0"/>
        <v>0.41484840621635993</v>
      </c>
      <c r="E12" s="159">
        <v>389231</v>
      </c>
      <c r="F12" s="159">
        <v>389231</v>
      </c>
      <c r="G12" s="159">
        <v>161471.85999999999</v>
      </c>
    </row>
    <row r="13" spans="1:7" ht="84.75" customHeight="1">
      <c r="A13" s="157" t="s">
        <v>180</v>
      </c>
      <c r="B13" s="157" t="s">
        <v>181</v>
      </c>
      <c r="C13" s="160" t="s">
        <v>173</v>
      </c>
      <c r="D13" s="158">
        <f t="shared" si="0"/>
        <v>0.93574712702739515</v>
      </c>
      <c r="E13" s="159">
        <v>389231</v>
      </c>
      <c r="F13" s="159">
        <v>389231</v>
      </c>
      <c r="G13" s="159">
        <v>364221.79000000004</v>
      </c>
    </row>
    <row r="14" spans="1:7" ht="90" customHeight="1">
      <c r="A14" s="157" t="s">
        <v>182</v>
      </c>
      <c r="B14" s="157" t="s">
        <v>183</v>
      </c>
      <c r="C14" s="160" t="s">
        <v>173</v>
      </c>
      <c r="D14" s="158">
        <f t="shared" si="0"/>
        <v>0.45109968116619698</v>
      </c>
      <c r="E14" s="159">
        <v>389231</v>
      </c>
      <c r="F14" s="159">
        <v>389231</v>
      </c>
      <c r="G14" s="159">
        <v>175581.98</v>
      </c>
    </row>
    <row r="15" spans="1:7" ht="85.5" customHeight="1">
      <c r="A15" s="157" t="s">
        <v>184</v>
      </c>
      <c r="B15" s="157" t="s">
        <v>185</v>
      </c>
      <c r="C15" s="160" t="s">
        <v>173</v>
      </c>
      <c r="D15" s="158">
        <f t="shared" si="0"/>
        <v>0</v>
      </c>
      <c r="E15" s="159">
        <v>389231</v>
      </c>
      <c r="F15" s="159">
        <v>389231</v>
      </c>
      <c r="G15" s="159">
        <v>0</v>
      </c>
    </row>
    <row r="16" spans="1:7" ht="81" customHeight="1">
      <c r="A16" s="157" t="s">
        <v>186</v>
      </c>
      <c r="B16" s="157" t="s">
        <v>187</v>
      </c>
      <c r="C16" s="160" t="s">
        <v>173</v>
      </c>
      <c r="D16" s="158">
        <f t="shared" si="0"/>
        <v>0</v>
      </c>
      <c r="E16" s="159">
        <v>389231</v>
      </c>
      <c r="F16" s="159">
        <v>389231</v>
      </c>
      <c r="G16" s="159">
        <v>0</v>
      </c>
    </row>
    <row r="17" spans="1:7" ht="84" customHeight="1">
      <c r="A17" s="157" t="s">
        <v>188</v>
      </c>
      <c r="B17" s="157" t="s">
        <v>189</v>
      </c>
      <c r="C17" s="160" t="s">
        <v>173</v>
      </c>
      <c r="D17" s="158">
        <f t="shared" si="0"/>
        <v>0.5806994047236731</v>
      </c>
      <c r="E17" s="159">
        <v>389231</v>
      </c>
      <c r="F17" s="159">
        <v>389231</v>
      </c>
      <c r="G17" s="159">
        <v>226026.21000000002</v>
      </c>
    </row>
    <row r="18" spans="1:7" ht="84.75" customHeight="1">
      <c r="A18" s="157" t="s">
        <v>190</v>
      </c>
      <c r="B18" s="157" t="s">
        <v>191</v>
      </c>
      <c r="C18" s="160" t="s">
        <v>173</v>
      </c>
      <c r="D18" s="158">
        <f t="shared" si="0"/>
        <v>0</v>
      </c>
      <c r="E18" s="159">
        <v>389231</v>
      </c>
      <c r="F18" s="159">
        <v>389231</v>
      </c>
      <c r="G18" s="159">
        <v>0</v>
      </c>
    </row>
    <row r="19" spans="1:7" ht="81" customHeight="1">
      <c r="A19" s="157" t="s">
        <v>192</v>
      </c>
      <c r="B19" s="157" t="s">
        <v>193</v>
      </c>
      <c r="C19" s="160" t="s">
        <v>194</v>
      </c>
      <c r="D19" s="158">
        <f t="shared" si="0"/>
        <v>0</v>
      </c>
      <c r="E19" s="159">
        <v>389231</v>
      </c>
      <c r="F19" s="159">
        <v>389231</v>
      </c>
      <c r="G19" s="159">
        <v>0</v>
      </c>
    </row>
    <row r="20" spans="1:7" ht="87.75" customHeight="1">
      <c r="A20" s="157" t="s">
        <v>195</v>
      </c>
      <c r="B20" s="157" t="s">
        <v>196</v>
      </c>
      <c r="C20" s="160" t="s">
        <v>173</v>
      </c>
      <c r="D20" s="158">
        <f t="shared" si="0"/>
        <v>0.51072429996583013</v>
      </c>
      <c r="E20" s="159">
        <v>389231</v>
      </c>
      <c r="F20" s="159">
        <v>389231</v>
      </c>
      <c r="G20" s="159">
        <v>198789.73</v>
      </c>
    </row>
    <row r="21" spans="1:7" ht="90" customHeight="1">
      <c r="A21" s="157" t="s">
        <v>197</v>
      </c>
      <c r="B21" s="157" t="s">
        <v>198</v>
      </c>
      <c r="C21" s="160" t="s">
        <v>173</v>
      </c>
      <c r="D21" s="158">
        <f t="shared" si="0"/>
        <v>0</v>
      </c>
      <c r="E21" s="159">
        <v>389231</v>
      </c>
      <c r="F21" s="159">
        <v>389231</v>
      </c>
      <c r="G21" s="159">
        <v>0</v>
      </c>
    </row>
    <row r="22" spans="1:7" ht="79.5" customHeight="1">
      <c r="A22" s="157" t="s">
        <v>199</v>
      </c>
      <c r="B22" s="157" t="s">
        <v>200</v>
      </c>
      <c r="C22" s="160" t="s">
        <v>173</v>
      </c>
      <c r="D22" s="158">
        <f t="shared" si="0"/>
        <v>0.72610981653568174</v>
      </c>
      <c r="E22" s="159">
        <v>389231</v>
      </c>
      <c r="F22" s="159">
        <v>389231</v>
      </c>
      <c r="G22" s="159">
        <v>282624.44999999995</v>
      </c>
    </row>
    <row r="23" spans="1:7" ht="87.75" customHeight="1">
      <c r="A23" s="157" t="s">
        <v>201</v>
      </c>
      <c r="B23" s="157" t="s">
        <v>202</v>
      </c>
      <c r="C23" s="160" t="s">
        <v>173</v>
      </c>
      <c r="D23" s="158">
        <f t="shared" si="0"/>
        <v>0.94377472503474813</v>
      </c>
      <c r="E23" s="159">
        <v>389231</v>
      </c>
      <c r="F23" s="159">
        <v>389231</v>
      </c>
      <c r="G23" s="159">
        <v>367346.38000000006</v>
      </c>
    </row>
    <row r="24" spans="1:7" ht="88.5" customHeight="1">
      <c r="A24" s="157" t="s">
        <v>203</v>
      </c>
      <c r="B24" s="157" t="s">
        <v>204</v>
      </c>
      <c r="C24" s="160" t="s">
        <v>173</v>
      </c>
      <c r="D24" s="158">
        <f t="shared" si="0"/>
        <v>0.65000192687632796</v>
      </c>
      <c r="E24" s="159">
        <v>389231</v>
      </c>
      <c r="F24" s="159">
        <v>389231</v>
      </c>
      <c r="G24" s="159">
        <v>253000.90000000002</v>
      </c>
    </row>
    <row r="25" spans="1:7" ht="74.25" customHeight="1">
      <c r="A25" s="157" t="s">
        <v>205</v>
      </c>
      <c r="B25" s="157" t="s">
        <v>206</v>
      </c>
      <c r="C25" s="160" t="s">
        <v>173</v>
      </c>
      <c r="D25" s="158">
        <f t="shared" si="0"/>
        <v>0</v>
      </c>
      <c r="E25" s="159">
        <v>389231</v>
      </c>
      <c r="F25" s="159">
        <v>389231</v>
      </c>
      <c r="G25" s="159">
        <v>0</v>
      </c>
    </row>
    <row r="26" spans="1:7" ht="87.75" customHeight="1">
      <c r="A26" s="157" t="s">
        <v>207</v>
      </c>
      <c r="B26" s="157" t="s">
        <v>175</v>
      </c>
      <c r="C26" s="160" t="s">
        <v>173</v>
      </c>
      <c r="D26" s="158">
        <f t="shared" si="0"/>
        <v>0.79174839619660309</v>
      </c>
      <c r="E26" s="159">
        <v>389231</v>
      </c>
      <c r="F26" s="159">
        <v>389231</v>
      </c>
      <c r="G26" s="159">
        <v>308173.02</v>
      </c>
    </row>
    <row r="27" spans="1:7" ht="91.5" customHeight="1">
      <c r="A27" s="157" t="s">
        <v>208</v>
      </c>
      <c r="B27" s="157" t="s">
        <v>209</v>
      </c>
      <c r="C27" s="160" t="s">
        <v>173</v>
      </c>
      <c r="D27" s="158">
        <f t="shared" si="0"/>
        <v>0.81912874359955923</v>
      </c>
      <c r="E27" s="159">
        <v>389231</v>
      </c>
      <c r="F27" s="159">
        <v>389231</v>
      </c>
      <c r="G27" s="159">
        <v>318830.30000000005</v>
      </c>
    </row>
    <row r="28" spans="1:7" ht="50.25" customHeight="1">
      <c r="A28" s="157" t="s">
        <v>210</v>
      </c>
      <c r="B28" s="157" t="s">
        <v>211</v>
      </c>
      <c r="C28" s="160" t="s">
        <v>212</v>
      </c>
      <c r="D28" s="158">
        <f t="shared" si="0"/>
        <v>0</v>
      </c>
      <c r="E28" s="159">
        <v>389231</v>
      </c>
      <c r="F28" s="159">
        <v>389231</v>
      </c>
      <c r="G28" s="159">
        <v>0</v>
      </c>
    </row>
    <row r="29" spans="1:7" ht="58.5" customHeight="1">
      <c r="A29" s="618" t="s">
        <v>213</v>
      </c>
      <c r="B29" s="157" t="s">
        <v>214</v>
      </c>
      <c r="C29" s="157" t="s">
        <v>215</v>
      </c>
      <c r="D29" s="158">
        <f t="shared" si="0"/>
        <v>0</v>
      </c>
      <c r="E29" s="163">
        <v>389231</v>
      </c>
      <c r="F29" s="163">
        <v>170000</v>
      </c>
      <c r="G29" s="159">
        <v>0</v>
      </c>
    </row>
    <row r="30" spans="1:7" ht="72" customHeight="1">
      <c r="A30" s="618"/>
      <c r="B30" s="164" t="s">
        <v>436</v>
      </c>
      <c r="C30" s="157" t="s">
        <v>437</v>
      </c>
      <c r="D30" s="158">
        <f t="shared" si="0"/>
        <v>0</v>
      </c>
      <c r="E30" s="163">
        <v>0</v>
      </c>
      <c r="F30" s="163">
        <v>219231</v>
      </c>
      <c r="G30" s="159">
        <v>0</v>
      </c>
    </row>
    <row r="31" spans="1:7" ht="66" customHeight="1">
      <c r="A31" s="157" t="s">
        <v>216</v>
      </c>
      <c r="B31" s="161" t="s">
        <v>217</v>
      </c>
      <c r="C31" s="157" t="s">
        <v>218</v>
      </c>
      <c r="D31" s="158">
        <f t="shared" si="0"/>
        <v>0</v>
      </c>
      <c r="E31" s="159">
        <v>389231</v>
      </c>
      <c r="F31" s="159">
        <v>389231</v>
      </c>
      <c r="G31" s="159">
        <v>0</v>
      </c>
    </row>
    <row r="32" spans="1:7" ht="64.5" customHeight="1">
      <c r="A32" s="157" t="s">
        <v>219</v>
      </c>
      <c r="B32" s="161" t="s">
        <v>217</v>
      </c>
      <c r="C32" s="157" t="s">
        <v>218</v>
      </c>
      <c r="D32" s="158">
        <f t="shared" si="0"/>
        <v>0</v>
      </c>
      <c r="E32" s="159">
        <v>389231</v>
      </c>
      <c r="F32" s="159">
        <v>389231</v>
      </c>
      <c r="G32" s="159">
        <v>0</v>
      </c>
    </row>
    <row r="33" spans="1:7" ht="77.25" customHeight="1">
      <c r="A33" s="157" t="s">
        <v>220</v>
      </c>
      <c r="B33" s="161" t="s">
        <v>217</v>
      </c>
      <c r="C33" s="157" t="s">
        <v>218</v>
      </c>
      <c r="D33" s="158">
        <f t="shared" si="0"/>
        <v>0</v>
      </c>
      <c r="E33" s="159">
        <v>389231</v>
      </c>
      <c r="F33" s="159">
        <v>389231</v>
      </c>
      <c r="G33" s="159">
        <v>0</v>
      </c>
    </row>
    <row r="34" spans="1:7" ht="80.25" customHeight="1">
      <c r="A34" s="157" t="s">
        <v>221</v>
      </c>
      <c r="B34" s="161" t="s">
        <v>222</v>
      </c>
      <c r="C34" s="157" t="s">
        <v>223</v>
      </c>
      <c r="D34" s="158">
        <f t="shared" si="0"/>
        <v>0</v>
      </c>
      <c r="E34" s="159">
        <v>389231</v>
      </c>
      <c r="F34" s="159">
        <v>389231</v>
      </c>
      <c r="G34" s="159">
        <v>0</v>
      </c>
    </row>
    <row r="35" spans="1:7" ht="68.25" customHeight="1">
      <c r="A35" s="157" t="s">
        <v>224</v>
      </c>
      <c r="B35" s="161" t="s">
        <v>217</v>
      </c>
      <c r="C35" s="157" t="s">
        <v>218</v>
      </c>
      <c r="D35" s="158">
        <f t="shared" si="0"/>
        <v>0</v>
      </c>
      <c r="E35" s="159">
        <v>389231</v>
      </c>
      <c r="F35" s="159">
        <v>389231</v>
      </c>
      <c r="G35" s="159">
        <v>0</v>
      </c>
    </row>
    <row r="36" spans="1:7" ht="121.5" customHeight="1">
      <c r="A36" s="157" t="s">
        <v>225</v>
      </c>
      <c r="B36" s="157" t="s">
        <v>226</v>
      </c>
      <c r="C36" s="160" t="s">
        <v>227</v>
      </c>
      <c r="D36" s="158">
        <f t="shared" si="0"/>
        <v>0.99006723513800288</v>
      </c>
      <c r="E36" s="159">
        <v>389231</v>
      </c>
      <c r="F36" s="159">
        <v>389231</v>
      </c>
      <c r="G36" s="159">
        <v>385364.86</v>
      </c>
    </row>
    <row r="37" spans="1:7" ht="126.75" customHeight="1">
      <c r="A37" s="157" t="s">
        <v>228</v>
      </c>
      <c r="B37" s="157" t="s">
        <v>229</v>
      </c>
      <c r="C37" s="160" t="s">
        <v>227</v>
      </c>
      <c r="D37" s="158">
        <f t="shared" si="0"/>
        <v>0.99299760296584805</v>
      </c>
      <c r="E37" s="159">
        <v>389231</v>
      </c>
      <c r="F37" s="159">
        <v>389231</v>
      </c>
      <c r="G37" s="159">
        <v>386505.45</v>
      </c>
    </row>
    <row r="38" spans="1:7" ht="96" customHeight="1">
      <c r="A38" s="157" t="s">
        <v>230</v>
      </c>
      <c r="B38" s="157" t="s">
        <v>231</v>
      </c>
      <c r="C38" s="160" t="s">
        <v>232</v>
      </c>
      <c r="D38" s="158">
        <f t="shared" si="0"/>
        <v>0.99093009035765389</v>
      </c>
      <c r="E38" s="159">
        <v>389231</v>
      </c>
      <c r="F38" s="159">
        <v>389231</v>
      </c>
      <c r="G38" s="159">
        <v>385700.70999999996</v>
      </c>
    </row>
    <row r="39" spans="1:7" ht="128.25" customHeight="1">
      <c r="A39" s="157" t="s">
        <v>233</v>
      </c>
      <c r="B39" s="157" t="s">
        <v>234</v>
      </c>
      <c r="C39" s="160" t="s">
        <v>227</v>
      </c>
      <c r="D39" s="158">
        <f t="shared" si="0"/>
        <v>0.52896226148482528</v>
      </c>
      <c r="E39" s="159">
        <v>389231</v>
      </c>
      <c r="F39" s="159">
        <v>389231</v>
      </c>
      <c r="G39" s="159">
        <v>205888.51</v>
      </c>
    </row>
    <row r="40" spans="1:7" ht="108" customHeight="1">
      <c r="A40" s="157" t="s">
        <v>235</v>
      </c>
      <c r="B40" s="157" t="s">
        <v>236</v>
      </c>
      <c r="C40" s="160" t="s">
        <v>237</v>
      </c>
      <c r="D40" s="158">
        <f t="shared" si="0"/>
        <v>0.97530543558966265</v>
      </c>
      <c r="E40" s="159">
        <v>389231</v>
      </c>
      <c r="F40" s="159">
        <v>389231</v>
      </c>
      <c r="G40" s="159">
        <v>379619.11</v>
      </c>
    </row>
    <row r="41" spans="1:7" ht="89.25" customHeight="1">
      <c r="A41" s="157" t="s">
        <v>238</v>
      </c>
      <c r="B41" s="157" t="s">
        <v>239</v>
      </c>
      <c r="C41" s="160" t="s">
        <v>240</v>
      </c>
      <c r="D41" s="158">
        <f t="shared" si="0"/>
        <v>0.67164460179173802</v>
      </c>
      <c r="E41" s="159">
        <v>389231</v>
      </c>
      <c r="F41" s="159">
        <v>389231</v>
      </c>
      <c r="G41" s="159">
        <v>261424.9</v>
      </c>
    </row>
    <row r="42" spans="1:7" ht="171.75" customHeight="1">
      <c r="A42" s="157" t="s">
        <v>241</v>
      </c>
      <c r="B42" s="157" t="s">
        <v>242</v>
      </c>
      <c r="C42" s="160" t="s">
        <v>243</v>
      </c>
      <c r="D42" s="158">
        <f t="shared" si="0"/>
        <v>0.97861866089802707</v>
      </c>
      <c r="E42" s="159">
        <v>389231</v>
      </c>
      <c r="F42" s="159">
        <v>389231</v>
      </c>
      <c r="G42" s="159">
        <v>380908.72</v>
      </c>
    </row>
    <row r="43" spans="1:7" ht="116.25" customHeight="1">
      <c r="A43" s="161" t="s">
        <v>244</v>
      </c>
      <c r="B43" s="161" t="s">
        <v>236</v>
      </c>
      <c r="C43" s="162" t="s">
        <v>237</v>
      </c>
      <c r="D43" s="158">
        <f t="shared" si="0"/>
        <v>0.99161549311334396</v>
      </c>
      <c r="E43" s="159">
        <v>389231</v>
      </c>
      <c r="F43" s="159">
        <v>389231</v>
      </c>
      <c r="G43" s="159">
        <v>385967.49</v>
      </c>
    </row>
    <row r="44" spans="1:7" ht="41.25" customHeight="1">
      <c r="A44" s="157" t="s">
        <v>245</v>
      </c>
      <c r="B44" s="157" t="s">
        <v>246</v>
      </c>
      <c r="C44" s="157" t="s">
        <v>247</v>
      </c>
      <c r="D44" s="158">
        <f t="shared" si="0"/>
        <v>0</v>
      </c>
      <c r="E44" s="159">
        <v>389231</v>
      </c>
      <c r="F44" s="159">
        <v>389231</v>
      </c>
      <c r="G44" s="159">
        <v>0</v>
      </c>
    </row>
    <row r="45" spans="1:7" ht="38.25" customHeight="1">
      <c r="A45" s="157" t="s">
        <v>248</v>
      </c>
      <c r="B45" s="157" t="s">
        <v>249</v>
      </c>
      <c r="C45" s="157" t="s">
        <v>247</v>
      </c>
      <c r="D45" s="158">
        <f t="shared" si="0"/>
        <v>0</v>
      </c>
      <c r="E45" s="159">
        <v>389231</v>
      </c>
      <c r="F45" s="159">
        <v>389231</v>
      </c>
      <c r="G45" s="159">
        <v>0</v>
      </c>
    </row>
    <row r="46" spans="1:7" ht="56.25" customHeight="1">
      <c r="A46" s="157" t="s">
        <v>250</v>
      </c>
      <c r="B46" s="157" t="s">
        <v>251</v>
      </c>
      <c r="C46" s="157" t="s">
        <v>252</v>
      </c>
      <c r="D46" s="158">
        <f t="shared" si="0"/>
        <v>0</v>
      </c>
      <c r="E46" s="159">
        <v>389231</v>
      </c>
      <c r="F46" s="159">
        <v>389231</v>
      </c>
      <c r="G46" s="159">
        <v>0</v>
      </c>
    </row>
    <row r="47" spans="1:7" ht="49.5" customHeight="1">
      <c r="A47" s="157" t="s">
        <v>253</v>
      </c>
      <c r="B47" s="157" t="s">
        <v>254</v>
      </c>
      <c r="C47" s="157" t="s">
        <v>255</v>
      </c>
      <c r="D47" s="158">
        <f t="shared" si="0"/>
        <v>0</v>
      </c>
      <c r="E47" s="159">
        <v>389231</v>
      </c>
      <c r="F47" s="159">
        <v>389231</v>
      </c>
      <c r="G47" s="159">
        <v>0</v>
      </c>
    </row>
    <row r="48" spans="1:7" ht="54" customHeight="1">
      <c r="A48" s="157" t="s">
        <v>256</v>
      </c>
      <c r="B48" s="157" t="s">
        <v>257</v>
      </c>
      <c r="C48" s="157" t="s">
        <v>258</v>
      </c>
      <c r="D48" s="158">
        <f t="shared" si="0"/>
        <v>0</v>
      </c>
      <c r="E48" s="159">
        <v>389231</v>
      </c>
      <c r="F48" s="159">
        <v>389231</v>
      </c>
      <c r="G48" s="159">
        <v>0</v>
      </c>
    </row>
    <row r="49" spans="1:7" ht="51" customHeight="1">
      <c r="A49" s="157" t="s">
        <v>259</v>
      </c>
      <c r="B49" s="157" t="s">
        <v>260</v>
      </c>
      <c r="C49" s="157" t="s">
        <v>247</v>
      </c>
      <c r="D49" s="158">
        <f t="shared" si="0"/>
        <v>0</v>
      </c>
      <c r="E49" s="159">
        <v>389231</v>
      </c>
      <c r="F49" s="159">
        <v>389231</v>
      </c>
      <c r="G49" s="159">
        <v>0</v>
      </c>
    </row>
    <row r="50" spans="1:7" ht="47.25" customHeight="1">
      <c r="A50" s="157" t="s">
        <v>261</v>
      </c>
      <c r="B50" s="157" t="s">
        <v>262</v>
      </c>
      <c r="C50" s="157" t="s">
        <v>247</v>
      </c>
      <c r="D50" s="158">
        <f t="shared" si="0"/>
        <v>0</v>
      </c>
      <c r="E50" s="159">
        <v>389231</v>
      </c>
      <c r="F50" s="159">
        <v>389231</v>
      </c>
      <c r="G50" s="159">
        <v>0</v>
      </c>
    </row>
    <row r="51" spans="1:7" ht="75" customHeight="1">
      <c r="A51" s="157" t="s">
        <v>263</v>
      </c>
      <c r="B51" s="157" t="s">
        <v>264</v>
      </c>
      <c r="C51" s="157" t="s">
        <v>247</v>
      </c>
      <c r="D51" s="158">
        <f t="shared" si="0"/>
        <v>0</v>
      </c>
      <c r="E51" s="159">
        <v>389231</v>
      </c>
      <c r="F51" s="159">
        <v>389231</v>
      </c>
      <c r="G51" s="159">
        <v>0</v>
      </c>
    </row>
    <row r="52" spans="1:7" ht="33" customHeight="1">
      <c r="A52" s="157" t="s">
        <v>265</v>
      </c>
      <c r="B52" s="157" t="s">
        <v>266</v>
      </c>
      <c r="C52" s="157" t="s">
        <v>247</v>
      </c>
      <c r="D52" s="158">
        <f t="shared" si="0"/>
        <v>0</v>
      </c>
      <c r="E52" s="159">
        <v>389231</v>
      </c>
      <c r="F52" s="159">
        <v>389231</v>
      </c>
      <c r="G52" s="159">
        <v>0</v>
      </c>
    </row>
    <row r="53" spans="1:7" ht="41.25" customHeight="1">
      <c r="A53" s="157" t="s">
        <v>267</v>
      </c>
      <c r="B53" s="157" t="s">
        <v>268</v>
      </c>
      <c r="C53" s="157" t="s">
        <v>247</v>
      </c>
      <c r="D53" s="158">
        <f t="shared" si="0"/>
        <v>0</v>
      </c>
      <c r="E53" s="159">
        <v>389231</v>
      </c>
      <c r="F53" s="159">
        <v>389231</v>
      </c>
      <c r="G53" s="159">
        <v>0</v>
      </c>
    </row>
    <row r="54" spans="1:7" ht="41.25" customHeight="1">
      <c r="A54" s="157" t="s">
        <v>269</v>
      </c>
      <c r="B54" s="157" t="s">
        <v>362</v>
      </c>
      <c r="C54" s="157" t="s">
        <v>344</v>
      </c>
      <c r="D54" s="158">
        <f t="shared" si="0"/>
        <v>0</v>
      </c>
      <c r="E54" s="159">
        <v>389231</v>
      </c>
      <c r="F54" s="159">
        <v>389231</v>
      </c>
      <c r="G54" s="159">
        <v>0</v>
      </c>
    </row>
    <row r="55" spans="1:7" ht="41.25" customHeight="1">
      <c r="A55" s="157" t="s">
        <v>272</v>
      </c>
      <c r="B55" s="157" t="s">
        <v>270</v>
      </c>
      <c r="C55" s="157" t="s">
        <v>271</v>
      </c>
      <c r="D55" s="158">
        <f t="shared" si="0"/>
        <v>0</v>
      </c>
      <c r="E55" s="159">
        <v>389231</v>
      </c>
      <c r="F55" s="159">
        <v>389231</v>
      </c>
      <c r="G55" s="159">
        <v>0</v>
      </c>
    </row>
    <row r="56" spans="1:7" ht="37.5" customHeight="1">
      <c r="A56" s="157" t="s">
        <v>273</v>
      </c>
      <c r="B56" s="157" t="s">
        <v>274</v>
      </c>
      <c r="C56" s="157" t="s">
        <v>275</v>
      </c>
      <c r="D56" s="158">
        <f t="shared" si="0"/>
        <v>0</v>
      </c>
      <c r="E56" s="159">
        <v>389231</v>
      </c>
      <c r="F56" s="159">
        <v>389231</v>
      </c>
      <c r="G56" s="159">
        <v>0</v>
      </c>
    </row>
    <row r="57" spans="1:7" ht="88.5" customHeight="1">
      <c r="A57" s="157" t="s">
        <v>276</v>
      </c>
      <c r="B57" s="157" t="s">
        <v>277</v>
      </c>
      <c r="C57" s="160" t="s">
        <v>278</v>
      </c>
      <c r="D57" s="158">
        <f t="shared" si="0"/>
        <v>0.89715567362311832</v>
      </c>
      <c r="E57" s="159">
        <v>389231</v>
      </c>
      <c r="F57" s="159">
        <v>389231</v>
      </c>
      <c r="G57" s="159">
        <v>349200.8</v>
      </c>
    </row>
    <row r="58" spans="1:7" ht="53.25" customHeight="1">
      <c r="A58" s="157" t="s">
        <v>279</v>
      </c>
      <c r="B58" s="157" t="s">
        <v>280</v>
      </c>
      <c r="C58" s="157" t="s">
        <v>281</v>
      </c>
      <c r="D58" s="158">
        <f t="shared" si="0"/>
        <v>0</v>
      </c>
      <c r="E58" s="159">
        <v>389231</v>
      </c>
      <c r="F58" s="159">
        <v>389231</v>
      </c>
      <c r="G58" s="159">
        <v>0</v>
      </c>
    </row>
    <row r="59" spans="1:7" ht="37.5" customHeight="1">
      <c r="A59" s="157" t="s">
        <v>282</v>
      </c>
      <c r="B59" s="157" t="s">
        <v>283</v>
      </c>
      <c r="C59" s="157" t="s">
        <v>284</v>
      </c>
      <c r="D59" s="158">
        <f t="shared" si="0"/>
        <v>0.85895026346822323</v>
      </c>
      <c r="E59" s="159">
        <v>389231</v>
      </c>
      <c r="F59" s="159">
        <v>389231</v>
      </c>
      <c r="G59" s="159">
        <v>334330.07</v>
      </c>
    </row>
    <row r="60" spans="1:7" ht="37.5" customHeight="1">
      <c r="A60" s="157" t="s">
        <v>285</v>
      </c>
      <c r="B60" s="157" t="s">
        <v>286</v>
      </c>
      <c r="C60" s="157" t="s">
        <v>284</v>
      </c>
      <c r="D60" s="158">
        <f t="shared" si="0"/>
        <v>0.75410165171838828</v>
      </c>
      <c r="E60" s="159">
        <v>389231</v>
      </c>
      <c r="F60" s="159">
        <v>389231</v>
      </c>
      <c r="G60" s="159">
        <v>293519.74</v>
      </c>
    </row>
    <row r="61" spans="1:7" ht="37.5" customHeight="1">
      <c r="A61" s="157" t="s">
        <v>287</v>
      </c>
      <c r="B61" s="157" t="s">
        <v>288</v>
      </c>
      <c r="C61" s="157" t="s">
        <v>284</v>
      </c>
      <c r="D61" s="158">
        <f t="shared" si="0"/>
        <v>0.98107971872743949</v>
      </c>
      <c r="E61" s="159">
        <v>389231</v>
      </c>
      <c r="F61" s="159">
        <v>389231</v>
      </c>
      <c r="G61" s="159">
        <v>381866.64</v>
      </c>
    </row>
    <row r="62" spans="1:7" ht="37.5" customHeight="1">
      <c r="A62" s="157" t="s">
        <v>289</v>
      </c>
      <c r="B62" s="157" t="s">
        <v>290</v>
      </c>
      <c r="C62" s="157" t="s">
        <v>284</v>
      </c>
      <c r="D62" s="158">
        <f t="shared" si="0"/>
        <v>0.97520567477924425</v>
      </c>
      <c r="E62" s="159">
        <v>389231</v>
      </c>
      <c r="F62" s="159">
        <v>389231</v>
      </c>
      <c r="G62" s="159">
        <v>379580.28</v>
      </c>
    </row>
    <row r="63" spans="1:7" ht="37.5" customHeight="1">
      <c r="A63" s="157" t="s">
        <v>291</v>
      </c>
      <c r="B63" s="157" t="s">
        <v>292</v>
      </c>
      <c r="C63" s="157" t="s">
        <v>284</v>
      </c>
      <c r="D63" s="158">
        <f t="shared" si="0"/>
        <v>0.97531892372395823</v>
      </c>
      <c r="E63" s="159">
        <v>389231</v>
      </c>
      <c r="F63" s="159">
        <v>389231</v>
      </c>
      <c r="G63" s="159">
        <v>379624.36</v>
      </c>
    </row>
    <row r="64" spans="1:7" ht="37.5" customHeight="1">
      <c r="A64" s="157" t="s">
        <v>293</v>
      </c>
      <c r="B64" s="157" t="s">
        <v>294</v>
      </c>
      <c r="C64" s="157" t="s">
        <v>284</v>
      </c>
      <c r="D64" s="158">
        <f t="shared" si="0"/>
        <v>0.95663220555402839</v>
      </c>
      <c r="E64" s="159">
        <v>389231</v>
      </c>
      <c r="F64" s="159">
        <v>389231</v>
      </c>
      <c r="G64" s="159">
        <v>372350.91000000003</v>
      </c>
    </row>
    <row r="65" spans="1:7" ht="37.5" customHeight="1">
      <c r="A65" s="157" t="s">
        <v>295</v>
      </c>
      <c r="B65" s="157" t="s">
        <v>296</v>
      </c>
      <c r="C65" s="157" t="s">
        <v>284</v>
      </c>
      <c r="D65" s="158">
        <f t="shared" si="0"/>
        <v>0.98486816312164249</v>
      </c>
      <c r="E65" s="159">
        <v>389231</v>
      </c>
      <c r="F65" s="159">
        <v>389231</v>
      </c>
      <c r="G65" s="159">
        <v>383341.22000000003</v>
      </c>
    </row>
    <row r="66" spans="1:7" ht="37.5" customHeight="1">
      <c r="A66" s="157" t="s">
        <v>297</v>
      </c>
      <c r="B66" s="157" t="s">
        <v>298</v>
      </c>
      <c r="C66" s="157" t="s">
        <v>284</v>
      </c>
      <c r="D66" s="158">
        <f t="shared" si="0"/>
        <v>0.76886925758739666</v>
      </c>
      <c r="E66" s="159">
        <v>389231</v>
      </c>
      <c r="F66" s="159">
        <v>389231</v>
      </c>
      <c r="G66" s="159">
        <v>299267.75</v>
      </c>
    </row>
    <row r="67" spans="1:7" ht="37.5" customHeight="1">
      <c r="A67" s="157" t="s">
        <v>299</v>
      </c>
      <c r="B67" s="157" t="s">
        <v>300</v>
      </c>
      <c r="C67" s="157" t="s">
        <v>301</v>
      </c>
      <c r="D67" s="158">
        <f t="shared" si="0"/>
        <v>0</v>
      </c>
      <c r="E67" s="159">
        <v>389231</v>
      </c>
      <c r="F67" s="159">
        <v>389231</v>
      </c>
      <c r="G67" s="159">
        <v>0</v>
      </c>
    </row>
    <row r="68" spans="1:7" ht="37.5" customHeight="1">
      <c r="A68" s="157" t="s">
        <v>302</v>
      </c>
      <c r="B68" s="157" t="s">
        <v>303</v>
      </c>
      <c r="C68" s="157" t="s">
        <v>301</v>
      </c>
      <c r="D68" s="158">
        <f t="shared" si="0"/>
        <v>0</v>
      </c>
      <c r="E68" s="159">
        <v>389231</v>
      </c>
      <c r="F68" s="159">
        <v>389231</v>
      </c>
      <c r="G68" s="159">
        <v>0</v>
      </c>
    </row>
    <row r="69" spans="1:7" ht="37.5" customHeight="1">
      <c r="A69" s="157" t="s">
        <v>304</v>
      </c>
      <c r="B69" s="157" t="s">
        <v>305</v>
      </c>
      <c r="C69" s="157" t="s">
        <v>301</v>
      </c>
      <c r="D69" s="158">
        <f t="shared" si="0"/>
        <v>0</v>
      </c>
      <c r="E69" s="159">
        <v>389231</v>
      </c>
      <c r="F69" s="159">
        <v>389231</v>
      </c>
      <c r="G69" s="159">
        <v>0</v>
      </c>
    </row>
    <row r="70" spans="1:7" ht="37.5" customHeight="1">
      <c r="A70" s="157" t="s">
        <v>306</v>
      </c>
      <c r="B70" s="157" t="s">
        <v>307</v>
      </c>
      <c r="C70" s="157" t="s">
        <v>301</v>
      </c>
      <c r="D70" s="158">
        <f t="shared" si="0"/>
        <v>0</v>
      </c>
      <c r="E70" s="159">
        <v>389231</v>
      </c>
      <c r="F70" s="159">
        <v>389231</v>
      </c>
      <c r="G70" s="159">
        <v>0</v>
      </c>
    </row>
    <row r="71" spans="1:7" ht="90" customHeight="1">
      <c r="A71" s="157" t="s">
        <v>308</v>
      </c>
      <c r="B71" s="157" t="s">
        <v>309</v>
      </c>
      <c r="C71" s="160" t="s">
        <v>310</v>
      </c>
      <c r="D71" s="158">
        <f t="shared" si="0"/>
        <v>1.5000089920895305E-3</v>
      </c>
      <c r="E71" s="159">
        <v>389231</v>
      </c>
      <c r="F71" s="159">
        <v>389231</v>
      </c>
      <c r="G71" s="159">
        <v>583.85</v>
      </c>
    </row>
    <row r="72" spans="1:7" ht="84" customHeight="1">
      <c r="A72" s="157" t="s">
        <v>311</v>
      </c>
      <c r="B72" s="157" t="s">
        <v>312</v>
      </c>
      <c r="C72" s="157" t="s">
        <v>278</v>
      </c>
      <c r="D72" s="158">
        <f t="shared" si="0"/>
        <v>0.99922752812597149</v>
      </c>
      <c r="E72" s="159">
        <v>389231</v>
      </c>
      <c r="F72" s="159">
        <v>389231</v>
      </c>
      <c r="G72" s="159">
        <v>388930.33</v>
      </c>
    </row>
    <row r="73" spans="1:7" ht="100.5" customHeight="1">
      <c r="A73" s="157" t="s">
        <v>313</v>
      </c>
      <c r="B73" s="157" t="s">
        <v>314</v>
      </c>
      <c r="C73" s="160" t="s">
        <v>315</v>
      </c>
      <c r="D73" s="158">
        <f t="shared" si="0"/>
        <v>0.2492046111435112</v>
      </c>
      <c r="E73" s="159">
        <v>389231</v>
      </c>
      <c r="F73" s="159">
        <v>389231</v>
      </c>
      <c r="G73" s="159">
        <v>96998.16</v>
      </c>
    </row>
    <row r="74" spans="1:7" ht="90.75" customHeight="1">
      <c r="A74" s="157" t="s">
        <v>316</v>
      </c>
      <c r="B74" s="157" t="s">
        <v>317</v>
      </c>
      <c r="C74" s="160" t="s">
        <v>278</v>
      </c>
      <c r="D74" s="158">
        <f t="shared" si="0"/>
        <v>0.18981114042817762</v>
      </c>
      <c r="E74" s="159">
        <v>389231</v>
      </c>
      <c r="F74" s="159">
        <v>389231</v>
      </c>
      <c r="G74" s="159">
        <v>73880.38</v>
      </c>
    </row>
    <row r="75" spans="1:7" ht="106.5" customHeight="1">
      <c r="A75" s="157" t="s">
        <v>446</v>
      </c>
      <c r="B75" s="157" t="s">
        <v>318</v>
      </c>
      <c r="C75" s="160" t="s">
        <v>319</v>
      </c>
      <c r="D75" s="158">
        <f t="shared" si="0"/>
        <v>0.72120362972116814</v>
      </c>
      <c r="E75" s="159">
        <v>389231</v>
      </c>
      <c r="F75" s="159">
        <v>389231</v>
      </c>
      <c r="G75" s="159">
        <v>280714.81</v>
      </c>
    </row>
    <row r="76" spans="1:7" ht="105.75" customHeight="1">
      <c r="A76" s="157" t="s">
        <v>320</v>
      </c>
      <c r="B76" s="157" t="s">
        <v>321</v>
      </c>
      <c r="C76" s="160" t="s">
        <v>322</v>
      </c>
      <c r="D76" s="158">
        <f t="shared" si="0"/>
        <v>0</v>
      </c>
      <c r="E76" s="159">
        <v>389225</v>
      </c>
      <c r="F76" s="159">
        <v>389225</v>
      </c>
      <c r="G76" s="159">
        <v>0</v>
      </c>
    </row>
    <row r="77" spans="1:7" ht="102" customHeight="1">
      <c r="A77" s="157" t="s">
        <v>323</v>
      </c>
      <c r="B77" s="157" t="s">
        <v>324</v>
      </c>
      <c r="C77" s="160" t="s">
        <v>325</v>
      </c>
      <c r="D77" s="158">
        <f t="shared" si="0"/>
        <v>1.5000089920895305E-3</v>
      </c>
      <c r="E77" s="159">
        <v>389231</v>
      </c>
      <c r="F77" s="159">
        <v>389231</v>
      </c>
      <c r="G77" s="159">
        <v>583.85</v>
      </c>
    </row>
    <row r="78" spans="1:7" ht="99.75" customHeight="1">
      <c r="A78" s="157" t="s">
        <v>326</v>
      </c>
      <c r="B78" s="157" t="s">
        <v>327</v>
      </c>
      <c r="C78" s="160" t="s">
        <v>322</v>
      </c>
      <c r="D78" s="158">
        <f t="shared" si="0"/>
        <v>0.94351061451939855</v>
      </c>
      <c r="E78" s="159">
        <v>389231</v>
      </c>
      <c r="F78" s="159">
        <v>389231</v>
      </c>
      <c r="G78" s="159">
        <v>367243.58</v>
      </c>
    </row>
    <row r="79" spans="1:7" ht="102.75" customHeight="1">
      <c r="A79" s="157" t="s">
        <v>328</v>
      </c>
      <c r="B79" s="157" t="s">
        <v>329</v>
      </c>
      <c r="C79" s="160" t="s">
        <v>330</v>
      </c>
      <c r="D79" s="158">
        <f t="shared" si="0"/>
        <v>0</v>
      </c>
      <c r="E79" s="159">
        <v>389231</v>
      </c>
      <c r="F79" s="159">
        <v>389231</v>
      </c>
      <c r="G79" s="159">
        <v>0</v>
      </c>
    </row>
    <row r="80" spans="1:7" ht="102" customHeight="1">
      <c r="A80" s="157" t="s">
        <v>331</v>
      </c>
      <c r="B80" s="157" t="s">
        <v>332</v>
      </c>
      <c r="C80" s="160" t="s">
        <v>322</v>
      </c>
      <c r="D80" s="158">
        <f t="shared" si="0"/>
        <v>0</v>
      </c>
      <c r="E80" s="159">
        <v>389231</v>
      </c>
      <c r="F80" s="159">
        <v>389231</v>
      </c>
      <c r="G80" s="159">
        <v>0</v>
      </c>
    </row>
    <row r="81" spans="1:7" ht="113.25" customHeight="1">
      <c r="A81" s="157" t="s">
        <v>333</v>
      </c>
      <c r="B81" s="157" t="s">
        <v>334</v>
      </c>
      <c r="C81" s="160" t="s">
        <v>335</v>
      </c>
      <c r="D81" s="158">
        <f t="shared" si="0"/>
        <v>0.83896555002042494</v>
      </c>
      <c r="E81" s="159">
        <v>389231</v>
      </c>
      <c r="F81" s="159">
        <v>389231</v>
      </c>
      <c r="G81" s="159">
        <v>326551.40000000002</v>
      </c>
    </row>
    <row r="82" spans="1:7" ht="113.25" customHeight="1">
      <c r="A82" s="157" t="s">
        <v>336</v>
      </c>
      <c r="B82" s="157" t="s">
        <v>337</v>
      </c>
      <c r="C82" s="160" t="s">
        <v>338</v>
      </c>
      <c r="D82" s="158">
        <f t="shared" si="0"/>
        <v>0.88437100333734975</v>
      </c>
      <c r="E82" s="159">
        <v>389231</v>
      </c>
      <c r="F82" s="159">
        <v>389231</v>
      </c>
      <c r="G82" s="159">
        <v>344224.61</v>
      </c>
    </row>
    <row r="83" spans="1:7" ht="106.5" customHeight="1">
      <c r="A83" s="157" t="s">
        <v>339</v>
      </c>
      <c r="B83" s="157" t="s">
        <v>340</v>
      </c>
      <c r="C83" s="160" t="s">
        <v>341</v>
      </c>
      <c r="D83" s="158">
        <f t="shared" si="0"/>
        <v>5.9999845849893771E-3</v>
      </c>
      <c r="E83" s="159">
        <v>389231</v>
      </c>
      <c r="F83" s="159">
        <v>389231</v>
      </c>
      <c r="G83" s="159">
        <v>2335.38</v>
      </c>
    </row>
    <row r="84" spans="1:7" ht="39.75" customHeight="1">
      <c r="A84" s="157" t="s">
        <v>342</v>
      </c>
      <c r="B84" s="157" t="s">
        <v>343</v>
      </c>
      <c r="C84" s="157" t="s">
        <v>344</v>
      </c>
      <c r="D84" s="158">
        <f t="shared" si="0"/>
        <v>1</v>
      </c>
      <c r="E84" s="159">
        <v>389231</v>
      </c>
      <c r="F84" s="159">
        <v>389231</v>
      </c>
      <c r="G84" s="159">
        <v>389231</v>
      </c>
    </row>
    <row r="85" spans="1:7" ht="66.75" customHeight="1">
      <c r="A85" s="161" t="s">
        <v>345</v>
      </c>
      <c r="B85" s="161" t="s">
        <v>346</v>
      </c>
      <c r="C85" s="161" t="s">
        <v>347</v>
      </c>
      <c r="D85" s="158">
        <f t="shared" si="0"/>
        <v>1</v>
      </c>
      <c r="E85" s="159">
        <v>389231</v>
      </c>
      <c r="F85" s="159">
        <v>389231</v>
      </c>
      <c r="G85" s="159">
        <v>389231</v>
      </c>
    </row>
    <row r="86" spans="1:7" ht="68.25" customHeight="1">
      <c r="A86" s="157" t="s">
        <v>348</v>
      </c>
      <c r="B86" s="157" t="s">
        <v>349</v>
      </c>
      <c r="C86" s="157" t="s">
        <v>347</v>
      </c>
      <c r="D86" s="158">
        <f t="shared" si="0"/>
        <v>1</v>
      </c>
      <c r="E86" s="159">
        <v>389231</v>
      </c>
      <c r="F86" s="159">
        <v>389231</v>
      </c>
      <c r="G86" s="159">
        <v>389231</v>
      </c>
    </row>
    <row r="87" spans="1:7" ht="54" customHeight="1">
      <c r="A87" s="157" t="s">
        <v>350</v>
      </c>
      <c r="B87" s="157" t="s">
        <v>351</v>
      </c>
      <c r="C87" s="157" t="s">
        <v>344</v>
      </c>
      <c r="D87" s="158">
        <f t="shared" si="0"/>
        <v>1</v>
      </c>
      <c r="E87" s="159">
        <v>389231</v>
      </c>
      <c r="F87" s="159">
        <v>389231</v>
      </c>
      <c r="G87" s="159">
        <v>389231</v>
      </c>
    </row>
    <row r="88" spans="1:7" ht="70.5" customHeight="1">
      <c r="A88" s="157" t="s">
        <v>352</v>
      </c>
      <c r="B88" s="157" t="s">
        <v>353</v>
      </c>
      <c r="C88" s="157" t="s">
        <v>347</v>
      </c>
      <c r="D88" s="158">
        <f t="shared" si="0"/>
        <v>1</v>
      </c>
      <c r="E88" s="159">
        <v>389231</v>
      </c>
      <c r="F88" s="159">
        <v>389231</v>
      </c>
      <c r="G88" s="159">
        <v>389231</v>
      </c>
    </row>
    <row r="89" spans="1:7" ht="70.5" customHeight="1">
      <c r="A89" s="157" t="s">
        <v>354</v>
      </c>
      <c r="B89" s="157" t="s">
        <v>355</v>
      </c>
      <c r="C89" s="157" t="s">
        <v>347</v>
      </c>
      <c r="D89" s="158">
        <f t="shared" si="0"/>
        <v>1</v>
      </c>
      <c r="E89" s="159">
        <v>389231</v>
      </c>
      <c r="F89" s="159">
        <v>389231</v>
      </c>
      <c r="G89" s="159">
        <v>389231</v>
      </c>
    </row>
    <row r="90" spans="1:7" ht="70.5" customHeight="1">
      <c r="A90" s="157" t="s">
        <v>448</v>
      </c>
      <c r="B90" s="157" t="s">
        <v>356</v>
      </c>
      <c r="C90" s="157" t="s">
        <v>347</v>
      </c>
      <c r="D90" s="158">
        <f t="shared" si="0"/>
        <v>0.99999976877484054</v>
      </c>
      <c r="E90" s="159">
        <v>389231</v>
      </c>
      <c r="F90" s="159">
        <v>389231</v>
      </c>
      <c r="G90" s="159">
        <v>389230.91</v>
      </c>
    </row>
    <row r="91" spans="1:7" ht="70.5" customHeight="1">
      <c r="A91" s="157" t="s">
        <v>357</v>
      </c>
      <c r="B91" s="157" t="s">
        <v>358</v>
      </c>
      <c r="C91" s="157" t="s">
        <v>347</v>
      </c>
      <c r="D91" s="158">
        <f t="shared" si="0"/>
        <v>1</v>
      </c>
      <c r="E91" s="159">
        <v>389231</v>
      </c>
      <c r="F91" s="159">
        <v>389231</v>
      </c>
      <c r="G91" s="159">
        <v>389231</v>
      </c>
    </row>
    <row r="92" spans="1:7" ht="54" customHeight="1">
      <c r="A92" s="157" t="s">
        <v>359</v>
      </c>
      <c r="B92" s="157" t="s">
        <v>360</v>
      </c>
      <c r="C92" s="157" t="s">
        <v>344</v>
      </c>
      <c r="D92" s="158">
        <f t="shared" si="0"/>
        <v>1</v>
      </c>
      <c r="E92" s="159">
        <v>389231</v>
      </c>
      <c r="F92" s="159">
        <v>389231</v>
      </c>
      <c r="G92" s="159">
        <v>389231</v>
      </c>
    </row>
    <row r="93" spans="1:7" ht="54" customHeight="1">
      <c r="A93" s="618" t="s">
        <v>361</v>
      </c>
      <c r="B93" s="157" t="s">
        <v>362</v>
      </c>
      <c r="C93" s="157" t="s">
        <v>344</v>
      </c>
      <c r="D93" s="158">
        <f t="shared" si="0"/>
        <v>0.99999950136128368</v>
      </c>
      <c r="E93" s="159">
        <v>389231</v>
      </c>
      <c r="F93" s="159">
        <v>200546</v>
      </c>
      <c r="G93" s="159">
        <v>200545.9</v>
      </c>
    </row>
    <row r="94" spans="1:7" ht="114" customHeight="1">
      <c r="A94" s="618"/>
      <c r="B94" s="157" t="s">
        <v>442</v>
      </c>
      <c r="C94" s="157" t="s">
        <v>443</v>
      </c>
      <c r="D94" s="158">
        <f t="shared" si="0"/>
        <v>0</v>
      </c>
      <c r="E94" s="159">
        <v>0</v>
      </c>
      <c r="F94" s="159">
        <v>188685</v>
      </c>
      <c r="G94" s="159">
        <v>0</v>
      </c>
    </row>
    <row r="95" spans="1:7" ht="84" customHeight="1">
      <c r="A95" s="157" t="s">
        <v>363</v>
      </c>
      <c r="B95" s="157" t="s">
        <v>364</v>
      </c>
      <c r="C95" s="157" t="s">
        <v>365</v>
      </c>
      <c r="D95" s="158">
        <f t="shared" si="0"/>
        <v>2.0758701131204864E-2</v>
      </c>
      <c r="E95" s="159">
        <v>389231</v>
      </c>
      <c r="F95" s="159">
        <v>389231</v>
      </c>
      <c r="G95" s="159">
        <v>8079.93</v>
      </c>
    </row>
    <row r="96" spans="1:7" ht="150.75" customHeight="1">
      <c r="A96" s="157" t="s">
        <v>366</v>
      </c>
      <c r="B96" s="157" t="s">
        <v>367</v>
      </c>
      <c r="C96" s="160" t="s">
        <v>368</v>
      </c>
      <c r="D96" s="158">
        <f t="shared" si="0"/>
        <v>2.078172088040264E-2</v>
      </c>
      <c r="E96" s="159">
        <v>389231</v>
      </c>
      <c r="F96" s="159">
        <v>389231</v>
      </c>
      <c r="G96" s="159">
        <v>8088.89</v>
      </c>
    </row>
    <row r="97" spans="1:7" ht="144.75" customHeight="1">
      <c r="A97" s="157" t="s">
        <v>369</v>
      </c>
      <c r="B97" s="157" t="s">
        <v>370</v>
      </c>
      <c r="C97" s="160" t="s">
        <v>371</v>
      </c>
      <c r="D97" s="158">
        <f t="shared" si="0"/>
        <v>2.078172088040264E-2</v>
      </c>
      <c r="E97" s="159">
        <v>389231</v>
      </c>
      <c r="F97" s="159">
        <v>389231</v>
      </c>
      <c r="G97" s="159">
        <v>8088.89</v>
      </c>
    </row>
    <row r="98" spans="1:7" ht="78" customHeight="1">
      <c r="A98" s="157" t="s">
        <v>372</v>
      </c>
      <c r="B98" s="157" t="s">
        <v>373</v>
      </c>
      <c r="C98" s="160" t="s">
        <v>374</v>
      </c>
      <c r="D98" s="158">
        <f t="shared" si="0"/>
        <v>2.078172088040264E-2</v>
      </c>
      <c r="E98" s="159">
        <v>389231</v>
      </c>
      <c r="F98" s="159">
        <v>389231</v>
      </c>
      <c r="G98" s="159">
        <v>8088.89</v>
      </c>
    </row>
    <row r="99" spans="1:7" ht="63" customHeight="1">
      <c r="A99" s="157" t="s">
        <v>375</v>
      </c>
      <c r="B99" s="157" t="s">
        <v>376</v>
      </c>
      <c r="C99" s="157" t="s">
        <v>377</v>
      </c>
      <c r="D99" s="158">
        <f t="shared" si="0"/>
        <v>0.83518083092045603</v>
      </c>
      <c r="E99" s="159">
        <v>389231</v>
      </c>
      <c r="F99" s="159">
        <v>389231</v>
      </c>
      <c r="G99" s="159">
        <v>325078.27</v>
      </c>
    </row>
    <row r="100" spans="1:7" ht="63" customHeight="1">
      <c r="A100" s="157" t="s">
        <v>378</v>
      </c>
      <c r="B100" s="157" t="s">
        <v>379</v>
      </c>
      <c r="C100" s="157" t="s">
        <v>380</v>
      </c>
      <c r="D100" s="158">
        <f t="shared" si="0"/>
        <v>0.89391145617897849</v>
      </c>
      <c r="E100" s="159">
        <v>389231</v>
      </c>
      <c r="F100" s="159">
        <v>389231</v>
      </c>
      <c r="G100" s="159">
        <v>347938.05</v>
      </c>
    </row>
    <row r="101" spans="1:7" ht="89.25" customHeight="1">
      <c r="A101" s="157" t="s">
        <v>381</v>
      </c>
      <c r="B101" s="157" t="s">
        <v>382</v>
      </c>
      <c r="C101" s="160" t="s">
        <v>383</v>
      </c>
      <c r="D101" s="158">
        <f t="shared" si="0"/>
        <v>2.078172088040264E-2</v>
      </c>
      <c r="E101" s="159">
        <v>389231</v>
      </c>
      <c r="F101" s="159">
        <v>389231</v>
      </c>
      <c r="G101" s="159">
        <v>8088.89</v>
      </c>
    </row>
    <row r="102" spans="1:7" ht="60">
      <c r="A102" s="157" t="s">
        <v>384</v>
      </c>
      <c r="B102" s="157" t="s">
        <v>447</v>
      </c>
      <c r="C102" s="157" t="s">
        <v>385</v>
      </c>
      <c r="D102" s="158">
        <f t="shared" si="0"/>
        <v>0.52148187066292251</v>
      </c>
      <c r="E102" s="159">
        <v>389231</v>
      </c>
      <c r="F102" s="159">
        <v>389231</v>
      </c>
      <c r="G102" s="159">
        <v>202976.91</v>
      </c>
    </row>
    <row r="103" spans="1:7" ht="52.5" customHeight="1">
      <c r="A103" s="157" t="s">
        <v>386</v>
      </c>
      <c r="B103" s="157" t="s">
        <v>387</v>
      </c>
      <c r="C103" s="157" t="s">
        <v>388</v>
      </c>
      <c r="D103" s="158">
        <f t="shared" si="0"/>
        <v>2.078172088040264E-2</v>
      </c>
      <c r="E103" s="159">
        <v>389231</v>
      </c>
      <c r="F103" s="159">
        <v>389231</v>
      </c>
      <c r="G103" s="159">
        <v>8088.89</v>
      </c>
    </row>
    <row r="104" spans="1:7" ht="67.5" customHeight="1">
      <c r="A104" s="157" t="s">
        <v>389</v>
      </c>
      <c r="B104" s="157" t="s">
        <v>390</v>
      </c>
      <c r="C104" s="157" t="s">
        <v>391</v>
      </c>
      <c r="D104" s="158">
        <f t="shared" si="0"/>
        <v>0.46339782802500312</v>
      </c>
      <c r="E104" s="159">
        <v>389231</v>
      </c>
      <c r="F104" s="159">
        <v>389231</v>
      </c>
      <c r="G104" s="159">
        <v>180368.8</v>
      </c>
    </row>
    <row r="105" spans="1:7" ht="48">
      <c r="A105" s="157" t="s">
        <v>392</v>
      </c>
      <c r="B105" s="157" t="s">
        <v>393</v>
      </c>
      <c r="C105" s="157" t="s">
        <v>394</v>
      </c>
      <c r="D105" s="158">
        <f t="shared" si="0"/>
        <v>1</v>
      </c>
      <c r="E105" s="159">
        <v>389231</v>
      </c>
      <c r="F105" s="159">
        <v>389231</v>
      </c>
      <c r="G105" s="159">
        <v>389231</v>
      </c>
    </row>
    <row r="106" spans="1:7" ht="45.75" customHeight="1">
      <c r="A106" s="157" t="s">
        <v>395</v>
      </c>
      <c r="B106" s="157" t="s">
        <v>396</v>
      </c>
      <c r="C106" s="157" t="s">
        <v>397</v>
      </c>
      <c r="D106" s="158">
        <f t="shared" ref="D106:D120" si="1">+G106/F106</f>
        <v>5.8430777610210899E-2</v>
      </c>
      <c r="E106" s="159">
        <v>389231</v>
      </c>
      <c r="F106" s="159">
        <v>389231</v>
      </c>
      <c r="G106" s="159">
        <v>22743.07</v>
      </c>
    </row>
    <row r="107" spans="1:7" ht="74.25" customHeight="1">
      <c r="A107" s="157" t="s">
        <v>398</v>
      </c>
      <c r="B107" s="157" t="s">
        <v>399</v>
      </c>
      <c r="C107" s="157" t="s">
        <v>400</v>
      </c>
      <c r="D107" s="158">
        <f t="shared" si="1"/>
        <v>2.078172088040264E-2</v>
      </c>
      <c r="E107" s="159">
        <v>389231</v>
      </c>
      <c r="F107" s="159">
        <v>389231</v>
      </c>
      <c r="G107" s="159">
        <v>8088.89</v>
      </c>
    </row>
    <row r="108" spans="1:7" ht="73.5" customHeight="1">
      <c r="A108" s="157" t="s">
        <v>401</v>
      </c>
      <c r="B108" s="157" t="s">
        <v>402</v>
      </c>
      <c r="C108" s="160" t="s">
        <v>403</v>
      </c>
      <c r="D108" s="158">
        <f t="shared" si="1"/>
        <v>2.078172088040264E-2</v>
      </c>
      <c r="E108" s="159">
        <v>389231</v>
      </c>
      <c r="F108" s="159">
        <v>389231</v>
      </c>
      <c r="G108" s="159">
        <v>8088.89</v>
      </c>
    </row>
    <row r="109" spans="1:7" ht="48">
      <c r="A109" s="157" t="s">
        <v>404</v>
      </c>
      <c r="B109" s="157" t="s">
        <v>405</v>
      </c>
      <c r="C109" s="160" t="s">
        <v>406</v>
      </c>
      <c r="D109" s="158">
        <f t="shared" si="1"/>
        <v>0</v>
      </c>
      <c r="E109" s="159">
        <v>389231</v>
      </c>
      <c r="F109" s="159">
        <v>389231</v>
      </c>
      <c r="G109" s="159">
        <v>0</v>
      </c>
    </row>
    <row r="110" spans="1:7" ht="57.75" customHeight="1">
      <c r="A110" s="157" t="s">
        <v>407</v>
      </c>
      <c r="B110" s="157" t="s">
        <v>408</v>
      </c>
      <c r="C110" s="160" t="s">
        <v>409</v>
      </c>
      <c r="D110" s="158">
        <f t="shared" si="1"/>
        <v>2.078172088040264E-2</v>
      </c>
      <c r="E110" s="159">
        <v>389231</v>
      </c>
      <c r="F110" s="159">
        <v>389231</v>
      </c>
      <c r="G110" s="159">
        <v>8088.89</v>
      </c>
    </row>
    <row r="111" spans="1:7" ht="53.25" customHeight="1">
      <c r="A111" s="157" t="s">
        <v>410</v>
      </c>
      <c r="B111" s="157" t="s">
        <v>411</v>
      </c>
      <c r="C111" s="157" t="s">
        <v>412</v>
      </c>
      <c r="D111" s="158">
        <f t="shared" si="1"/>
        <v>2.078172088040264E-2</v>
      </c>
      <c r="E111" s="159">
        <v>389231</v>
      </c>
      <c r="F111" s="159">
        <v>389231</v>
      </c>
      <c r="G111" s="159">
        <v>8088.89</v>
      </c>
    </row>
    <row r="112" spans="1:7" ht="81" customHeight="1">
      <c r="A112" s="157" t="s">
        <v>413</v>
      </c>
      <c r="B112" s="157" t="s">
        <v>414</v>
      </c>
      <c r="C112" s="160" t="s">
        <v>415</v>
      </c>
      <c r="D112" s="158">
        <f t="shared" si="1"/>
        <v>0.19847866690988128</v>
      </c>
      <c r="E112" s="159">
        <v>389231</v>
      </c>
      <c r="F112" s="159">
        <v>389231</v>
      </c>
      <c r="G112" s="159">
        <v>77254.05</v>
      </c>
    </row>
    <row r="113" spans="1:11" ht="58.5" customHeight="1">
      <c r="A113" s="157" t="s">
        <v>416</v>
      </c>
      <c r="B113" s="157" t="s">
        <v>417</v>
      </c>
      <c r="C113" s="157" t="s">
        <v>418</v>
      </c>
      <c r="D113" s="158">
        <f t="shared" si="1"/>
        <v>2.078172088040264E-2</v>
      </c>
      <c r="E113" s="159">
        <v>389231</v>
      </c>
      <c r="F113" s="159">
        <v>389231</v>
      </c>
      <c r="G113" s="159">
        <v>8088.89</v>
      </c>
    </row>
    <row r="114" spans="1:11" ht="78" customHeight="1">
      <c r="A114" s="157" t="s">
        <v>419</v>
      </c>
      <c r="B114" s="157" t="s">
        <v>420</v>
      </c>
      <c r="C114" s="157" t="s">
        <v>421</v>
      </c>
      <c r="D114" s="158">
        <f t="shared" si="1"/>
        <v>0.34365680020347816</v>
      </c>
      <c r="E114" s="159">
        <v>389231</v>
      </c>
      <c r="F114" s="159">
        <v>389231</v>
      </c>
      <c r="G114" s="159">
        <v>133761.88</v>
      </c>
    </row>
    <row r="115" spans="1:11" ht="72.75" customHeight="1">
      <c r="A115" s="157" t="s">
        <v>422</v>
      </c>
      <c r="B115" s="157" t="s">
        <v>423</v>
      </c>
      <c r="C115" s="160" t="s">
        <v>424</v>
      </c>
      <c r="D115" s="158">
        <f t="shared" si="1"/>
        <v>2.078172088040264E-2</v>
      </c>
      <c r="E115" s="159">
        <v>389231</v>
      </c>
      <c r="F115" s="159">
        <v>389231</v>
      </c>
      <c r="G115" s="159">
        <v>8088.89</v>
      </c>
    </row>
    <row r="116" spans="1:11" ht="96.75" customHeight="1">
      <c r="A116" s="157" t="s">
        <v>425</v>
      </c>
      <c r="B116" s="157" t="s">
        <v>426</v>
      </c>
      <c r="C116" s="157" t="s">
        <v>427</v>
      </c>
      <c r="D116" s="158">
        <f t="shared" si="1"/>
        <v>2.078172088040264E-2</v>
      </c>
      <c r="E116" s="159">
        <v>389231</v>
      </c>
      <c r="F116" s="159">
        <v>389231</v>
      </c>
      <c r="G116" s="159">
        <v>8088.89</v>
      </c>
    </row>
    <row r="117" spans="1:11" ht="81.75" customHeight="1">
      <c r="A117" s="157" t="s">
        <v>428</v>
      </c>
      <c r="B117" s="157" t="s">
        <v>429</v>
      </c>
      <c r="C117" s="160" t="s">
        <v>424</v>
      </c>
      <c r="D117" s="158">
        <f t="shared" si="1"/>
        <v>3.4743044618748248E-2</v>
      </c>
      <c r="E117" s="159">
        <v>389231</v>
      </c>
      <c r="F117" s="159">
        <v>389231</v>
      </c>
      <c r="G117" s="159">
        <v>13523.07</v>
      </c>
    </row>
    <row r="118" spans="1:11" ht="70.5" customHeight="1">
      <c r="A118" s="157" t="s">
        <v>430</v>
      </c>
      <c r="B118" s="157" t="s">
        <v>431</v>
      </c>
      <c r="C118" s="157" t="s">
        <v>380</v>
      </c>
      <c r="D118" s="158">
        <f t="shared" si="1"/>
        <v>0</v>
      </c>
      <c r="E118" s="159">
        <v>389231</v>
      </c>
      <c r="F118" s="159">
        <v>389231</v>
      </c>
      <c r="G118" s="159">
        <v>0</v>
      </c>
    </row>
    <row r="119" spans="1:11" ht="30" customHeight="1">
      <c r="A119" s="157" t="s">
        <v>432</v>
      </c>
      <c r="B119" s="157" t="s">
        <v>433</v>
      </c>
      <c r="C119" s="157" t="s">
        <v>223</v>
      </c>
      <c r="D119" s="158">
        <f t="shared" si="1"/>
        <v>0</v>
      </c>
      <c r="E119" s="159">
        <v>389231</v>
      </c>
      <c r="F119" s="159">
        <v>389231</v>
      </c>
      <c r="G119" s="159">
        <v>0</v>
      </c>
    </row>
    <row r="120" spans="1:11" ht="36.75" customHeight="1">
      <c r="A120" s="157" t="s">
        <v>434</v>
      </c>
      <c r="B120" s="157" t="s">
        <v>435</v>
      </c>
      <c r="C120" s="157" t="s">
        <v>223</v>
      </c>
      <c r="D120" s="158">
        <f t="shared" si="1"/>
        <v>0</v>
      </c>
      <c r="E120" s="159">
        <v>389231</v>
      </c>
      <c r="F120" s="159">
        <v>389231</v>
      </c>
      <c r="G120" s="159">
        <v>0</v>
      </c>
    </row>
    <row r="121" spans="1:11">
      <c r="A121" s="19"/>
      <c r="B121" s="19"/>
      <c r="C121" s="19"/>
      <c r="D121" s="19"/>
      <c r="E121" s="19"/>
      <c r="F121" s="19"/>
      <c r="G121" s="166"/>
    </row>
    <row r="122" spans="1:11">
      <c r="A122" s="168" t="s">
        <v>139</v>
      </c>
      <c r="B122" s="20"/>
      <c r="C122" s="20"/>
      <c r="D122" s="20"/>
      <c r="E122" s="169">
        <f>SUM(E8:E121)</f>
        <v>43204635</v>
      </c>
      <c r="F122" s="169">
        <f>SUM(F8:F121)</f>
        <v>43204635</v>
      </c>
      <c r="G122" s="170">
        <f>SUM(G8:G121)</f>
        <v>16930432.350000013</v>
      </c>
      <c r="K122" s="165"/>
    </row>
    <row r="123" spans="1:11" ht="23.25" customHeight="1">
      <c r="A123" s="21" t="s">
        <v>140</v>
      </c>
    </row>
    <row r="124" spans="1:11">
      <c r="A124" s="21"/>
    </row>
    <row r="125" spans="1:11">
      <c r="A125" s="17" t="s">
        <v>438</v>
      </c>
    </row>
    <row r="126" spans="1:11" ht="42" customHeight="1">
      <c r="A126" s="525" t="s">
        <v>439</v>
      </c>
      <c r="B126" s="525"/>
      <c r="C126" s="525"/>
      <c r="D126" s="525"/>
      <c r="E126" s="525"/>
      <c r="F126" s="525"/>
      <c r="G126" s="525"/>
    </row>
    <row r="127" spans="1:11" ht="48.75" customHeight="1">
      <c r="A127" s="525" t="s">
        <v>441</v>
      </c>
      <c r="B127" s="525"/>
      <c r="C127" s="525"/>
      <c r="D127" s="525"/>
      <c r="E127" s="525"/>
      <c r="F127" s="525"/>
      <c r="G127" s="525"/>
    </row>
    <row r="128" spans="1:11" ht="56.25" customHeight="1">
      <c r="A128" s="525" t="s">
        <v>445</v>
      </c>
      <c r="B128" s="525"/>
      <c r="C128" s="525"/>
      <c r="D128" s="525"/>
      <c r="E128" s="525"/>
      <c r="F128" s="525"/>
      <c r="G128" s="525"/>
    </row>
    <row r="129" spans="1:7" ht="40.5" customHeight="1">
      <c r="A129" s="525" t="s">
        <v>440</v>
      </c>
      <c r="B129" s="525"/>
      <c r="C129" s="525"/>
      <c r="D129" s="525"/>
      <c r="E129" s="525"/>
      <c r="F129" s="525"/>
      <c r="G129" s="525"/>
    </row>
    <row r="130" spans="1:7" ht="39.75" customHeight="1">
      <c r="A130" s="525" t="s">
        <v>444</v>
      </c>
      <c r="B130" s="525"/>
      <c r="C130" s="525"/>
      <c r="D130" s="525"/>
      <c r="E130" s="525"/>
      <c r="F130" s="525"/>
      <c r="G130" s="525"/>
    </row>
  </sheetData>
  <mergeCells count="15">
    <mergeCell ref="A130:G130"/>
    <mergeCell ref="A128:G128"/>
    <mergeCell ref="A29:A30"/>
    <mergeCell ref="A127:G127"/>
    <mergeCell ref="A126:G126"/>
    <mergeCell ref="A129:G129"/>
    <mergeCell ref="A93:A94"/>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dimension ref="A1:U30"/>
  <sheetViews>
    <sheetView showGridLines="0" zoomScale="90" zoomScaleNormal="90" zoomScaleSheetLayoutView="70" workbookViewId="0">
      <selection activeCell="I23" sqref="I23"/>
    </sheetView>
  </sheetViews>
  <sheetFormatPr baseColWidth="10" defaultRowHeight="13.5"/>
  <cols>
    <col min="1" max="1" width="3.85546875" style="40" customWidth="1"/>
    <col min="2" max="4" width="3.140625" style="40" customWidth="1"/>
    <col min="5" max="5" width="5" style="40" customWidth="1"/>
    <col min="6" max="6" width="29.140625" style="40" customWidth="1"/>
    <col min="7" max="7" width="9.5703125" style="40" customWidth="1"/>
    <col min="8" max="8" width="10.140625" style="40" customWidth="1"/>
    <col min="9" max="9" width="11.5703125" style="40" customWidth="1"/>
    <col min="10" max="10" width="11.7109375" style="40" customWidth="1"/>
    <col min="11" max="12" width="8.140625" style="40" customWidth="1"/>
    <col min="13" max="13" width="19.42578125" style="40" customWidth="1"/>
    <col min="14" max="14" width="18.5703125" style="40" customWidth="1"/>
    <col min="15" max="15" width="19.85546875" style="40" customWidth="1"/>
    <col min="16" max="16" width="19.28515625" style="40" customWidth="1"/>
    <col min="17" max="17" width="18.5703125" style="40" customWidth="1"/>
    <col min="18" max="18" width="8.7109375" style="40" customWidth="1"/>
    <col min="19" max="19" width="8" style="40" customWidth="1"/>
    <col min="20" max="20" width="10.7109375" style="40" customWidth="1"/>
    <col min="21" max="21" width="8"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1" t="s">
        <v>613</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4.75"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39.75" customHeight="1">
      <c r="A9" s="278">
        <v>2</v>
      </c>
      <c r="B9" s="278"/>
      <c r="C9" s="278"/>
      <c r="D9" s="278"/>
      <c r="E9" s="278"/>
      <c r="F9" s="161" t="s">
        <v>614</v>
      </c>
      <c r="G9" s="185"/>
      <c r="H9" s="185"/>
      <c r="I9" s="280"/>
      <c r="J9" s="280"/>
      <c r="K9" s="280"/>
      <c r="L9" s="280"/>
      <c r="M9" s="277">
        <v>67376162</v>
      </c>
      <c r="N9" s="277">
        <v>67376162</v>
      </c>
      <c r="O9" s="277">
        <v>63811616</v>
      </c>
      <c r="P9" s="277">
        <v>63811616</v>
      </c>
      <c r="Q9" s="277">
        <v>63811616</v>
      </c>
      <c r="R9" s="276"/>
      <c r="S9" s="276"/>
      <c r="T9" s="276"/>
      <c r="U9" s="276"/>
    </row>
    <row r="10" spans="1:21" s="88" customFormat="1" ht="23.25" customHeight="1">
      <c r="A10" s="278"/>
      <c r="B10" s="278">
        <v>1</v>
      </c>
      <c r="C10" s="278"/>
      <c r="D10" s="278"/>
      <c r="E10" s="278"/>
      <c r="F10" s="161" t="s">
        <v>615</v>
      </c>
      <c r="G10" s="185"/>
      <c r="H10" s="185"/>
      <c r="I10" s="280"/>
      <c r="J10" s="280"/>
      <c r="K10" s="280"/>
      <c r="L10" s="280"/>
      <c r="M10" s="277">
        <v>67376162</v>
      </c>
      <c r="N10" s="277">
        <v>67376162</v>
      </c>
      <c r="O10" s="277">
        <v>63811616</v>
      </c>
      <c r="P10" s="277">
        <v>63811616</v>
      </c>
      <c r="Q10" s="277">
        <v>63811616</v>
      </c>
      <c r="R10" s="276"/>
      <c r="S10" s="276"/>
      <c r="T10" s="276"/>
      <c r="U10" s="276"/>
    </row>
    <row r="11" spans="1:21" s="88" customFormat="1" ht="33" customHeight="1">
      <c r="A11" s="278"/>
      <c r="B11" s="278"/>
      <c r="C11" s="278">
        <v>7</v>
      </c>
      <c r="D11" s="278"/>
      <c r="E11" s="278"/>
      <c r="F11" s="161" t="s">
        <v>616</v>
      </c>
      <c r="G11" s="185"/>
      <c r="H11" s="185"/>
      <c r="I11" s="283"/>
      <c r="J11" s="283"/>
      <c r="K11" s="283"/>
      <c r="L11" s="284"/>
      <c r="M11" s="277">
        <v>67376162</v>
      </c>
      <c r="N11" s="277">
        <v>67376162</v>
      </c>
      <c r="O11" s="277">
        <v>63811616</v>
      </c>
      <c r="P11" s="277">
        <v>63811616</v>
      </c>
      <c r="Q11" s="277">
        <v>63811616</v>
      </c>
      <c r="R11" s="158"/>
      <c r="S11" s="158"/>
      <c r="T11" s="158"/>
      <c r="U11" s="158"/>
    </row>
    <row r="12" spans="1:21" s="88" customFormat="1" ht="23.25" customHeight="1">
      <c r="A12" s="278"/>
      <c r="B12" s="278"/>
      <c r="C12" s="278"/>
      <c r="D12" s="278">
        <v>1</v>
      </c>
      <c r="E12" s="278"/>
      <c r="F12" s="161" t="s">
        <v>617</v>
      </c>
      <c r="G12" s="185"/>
      <c r="H12" s="185"/>
      <c r="I12" s="284"/>
      <c r="J12" s="284"/>
      <c r="K12" s="284"/>
      <c r="L12" s="285"/>
      <c r="M12" s="277">
        <v>67376162</v>
      </c>
      <c r="N12" s="277">
        <v>67376162</v>
      </c>
      <c r="O12" s="277">
        <v>63811616</v>
      </c>
      <c r="P12" s="277">
        <v>63811616</v>
      </c>
      <c r="Q12" s="277">
        <v>63811616</v>
      </c>
      <c r="R12" s="158"/>
      <c r="S12" s="158"/>
      <c r="T12" s="158"/>
      <c r="U12" s="158"/>
    </row>
    <row r="13" spans="1:21" s="88" customFormat="1" ht="48" customHeight="1">
      <c r="A13" s="275"/>
      <c r="B13" s="275"/>
      <c r="C13" s="275"/>
      <c r="D13" s="275"/>
      <c r="E13" s="275">
        <v>203</v>
      </c>
      <c r="F13" s="274" t="s">
        <v>618</v>
      </c>
      <c r="G13" s="273" t="s">
        <v>617</v>
      </c>
      <c r="H13" s="282">
        <v>253</v>
      </c>
      <c r="I13" s="282">
        <v>253</v>
      </c>
      <c r="J13" s="282">
        <v>253</v>
      </c>
      <c r="K13" s="272">
        <f>+J13/H13</f>
        <v>1</v>
      </c>
      <c r="L13" s="272">
        <f>+J13/I13</f>
        <v>1</v>
      </c>
      <c r="M13" s="277">
        <v>67376162</v>
      </c>
      <c r="N13" s="277">
        <v>67376162</v>
      </c>
      <c r="O13" s="277">
        <v>63811616</v>
      </c>
      <c r="P13" s="277">
        <v>63811616</v>
      </c>
      <c r="Q13" s="277">
        <v>63811616</v>
      </c>
      <c r="R13" s="272">
        <f>+O13/M13</f>
        <v>0.94709484936230115</v>
      </c>
      <c r="S13" s="272">
        <f>+O13/N13</f>
        <v>0.94709484936230115</v>
      </c>
      <c r="T13" s="272">
        <f>+P13/M13</f>
        <v>0.94709484936230115</v>
      </c>
      <c r="U13" s="272">
        <f>+P13/N13</f>
        <v>0.94709484936230115</v>
      </c>
    </row>
    <row r="14" spans="1:21" s="88" customFormat="1" ht="63" customHeight="1">
      <c r="A14" s="278">
        <v>4</v>
      </c>
      <c r="B14" s="270"/>
      <c r="C14" s="270"/>
      <c r="D14" s="270"/>
      <c r="E14" s="270"/>
      <c r="F14" s="161" t="s">
        <v>628</v>
      </c>
      <c r="G14" s="270"/>
      <c r="H14" s="269"/>
      <c r="I14" s="269"/>
      <c r="J14" s="269"/>
      <c r="K14" s="280"/>
      <c r="L14" s="280"/>
      <c r="M14" s="277">
        <v>0</v>
      </c>
      <c r="N14" s="277">
        <v>3541874.37</v>
      </c>
      <c r="O14" s="277">
        <v>0</v>
      </c>
      <c r="P14" s="277">
        <v>0</v>
      </c>
      <c r="Q14" s="277">
        <v>0</v>
      </c>
      <c r="R14" s="276"/>
      <c r="S14" s="276"/>
      <c r="T14" s="276"/>
      <c r="U14" s="276"/>
    </row>
    <row r="15" spans="1:21" s="88" customFormat="1" ht="40.5" customHeight="1">
      <c r="A15" s="271"/>
      <c r="B15" s="278">
        <v>2</v>
      </c>
      <c r="C15" s="270"/>
      <c r="D15" s="270"/>
      <c r="E15" s="270"/>
      <c r="F15" s="161" t="s">
        <v>629</v>
      </c>
      <c r="G15" s="270"/>
      <c r="H15" s="269"/>
      <c r="I15" s="269"/>
      <c r="J15" s="269"/>
      <c r="K15" s="280"/>
      <c r="L15" s="280"/>
      <c r="M15" s="277">
        <v>0</v>
      </c>
      <c r="N15" s="277">
        <v>3541874.37</v>
      </c>
      <c r="O15" s="277">
        <v>0</v>
      </c>
      <c r="P15" s="277">
        <v>0</v>
      </c>
      <c r="Q15" s="277">
        <v>0</v>
      </c>
      <c r="R15" s="276"/>
      <c r="S15" s="276"/>
      <c r="T15" s="276"/>
      <c r="U15" s="276"/>
    </row>
    <row r="16" spans="1:21" s="88" customFormat="1" ht="40.5" customHeight="1">
      <c r="A16" s="271"/>
      <c r="B16" s="270"/>
      <c r="C16" s="278">
        <v>2</v>
      </c>
      <c r="D16" s="270"/>
      <c r="E16" s="270"/>
      <c r="F16" s="161" t="s">
        <v>630</v>
      </c>
      <c r="G16" s="270"/>
      <c r="H16" s="269"/>
      <c r="I16" s="269"/>
      <c r="J16" s="269"/>
      <c r="K16" s="283"/>
      <c r="L16" s="284"/>
      <c r="M16" s="277">
        <v>0</v>
      </c>
      <c r="N16" s="277">
        <v>3541874.37</v>
      </c>
      <c r="O16" s="277">
        <v>0</v>
      </c>
      <c r="P16" s="277">
        <v>0</v>
      </c>
      <c r="Q16" s="277">
        <v>0</v>
      </c>
      <c r="R16" s="158"/>
      <c r="S16" s="158"/>
      <c r="T16" s="158"/>
      <c r="U16" s="158"/>
    </row>
    <row r="17" spans="1:21" s="88" customFormat="1" ht="40.5" customHeight="1">
      <c r="A17" s="271"/>
      <c r="B17" s="270"/>
      <c r="C17" s="270"/>
      <c r="D17" s="278">
        <v>1</v>
      </c>
      <c r="E17" s="270"/>
      <c r="F17" s="161" t="s">
        <v>631</v>
      </c>
      <c r="G17" s="270"/>
      <c r="H17" s="269"/>
      <c r="I17" s="269"/>
      <c r="J17" s="269"/>
      <c r="K17" s="284"/>
      <c r="L17" s="285"/>
      <c r="M17" s="277">
        <v>0</v>
      </c>
      <c r="N17" s="277">
        <v>3541874.37</v>
      </c>
      <c r="O17" s="277">
        <v>0</v>
      </c>
      <c r="P17" s="277">
        <v>0</v>
      </c>
      <c r="Q17" s="277">
        <v>0</v>
      </c>
      <c r="R17" s="158"/>
      <c r="S17" s="158"/>
      <c r="T17" s="158"/>
      <c r="U17" s="158"/>
    </row>
    <row r="18" spans="1:21" s="88" customFormat="1" ht="72.75" customHeight="1">
      <c r="A18" s="271"/>
      <c r="B18" s="270"/>
      <c r="C18" s="270"/>
      <c r="D18" s="270"/>
      <c r="E18" s="278">
        <v>217</v>
      </c>
      <c r="F18" s="161" t="s">
        <v>632</v>
      </c>
      <c r="G18" s="257" t="s">
        <v>633</v>
      </c>
      <c r="H18" s="269">
        <v>3</v>
      </c>
      <c r="I18" s="269">
        <v>3</v>
      </c>
      <c r="J18" s="269">
        <v>3</v>
      </c>
      <c r="K18" s="272">
        <f>+J18/H18</f>
        <v>1</v>
      </c>
      <c r="L18" s="272">
        <f>+J18/I18</f>
        <v>1</v>
      </c>
      <c r="M18" s="277">
        <v>0</v>
      </c>
      <c r="N18" s="277">
        <v>3541874.37</v>
      </c>
      <c r="O18" s="277">
        <v>0</v>
      </c>
      <c r="P18" s="277">
        <v>0</v>
      </c>
      <c r="Q18" s="277">
        <v>0</v>
      </c>
      <c r="R18" s="272">
        <v>0</v>
      </c>
      <c r="S18" s="272">
        <f>+O18/N18</f>
        <v>0</v>
      </c>
      <c r="T18" s="272">
        <v>0</v>
      </c>
      <c r="U18" s="272">
        <f>+P18/N18</f>
        <v>0</v>
      </c>
    </row>
    <row r="19" spans="1:21" s="88" customFormat="1" ht="34.5" customHeight="1">
      <c r="A19" s="278">
        <v>5</v>
      </c>
      <c r="B19" s="278"/>
      <c r="C19" s="278"/>
      <c r="D19" s="278"/>
      <c r="E19" s="278"/>
      <c r="F19" s="161" t="s">
        <v>619</v>
      </c>
      <c r="G19" s="185"/>
      <c r="H19" s="185"/>
      <c r="I19" s="280"/>
      <c r="J19" s="280"/>
      <c r="K19" s="280"/>
      <c r="L19" s="280"/>
      <c r="M19" s="268">
        <f>+M20</f>
        <v>174163642</v>
      </c>
      <c r="N19" s="268">
        <f>+N20</f>
        <v>170621767.63</v>
      </c>
      <c r="O19" s="268">
        <f>+O20</f>
        <v>161606352.99000001</v>
      </c>
      <c r="P19" s="268">
        <f>+P20</f>
        <v>161606352.99000001</v>
      </c>
      <c r="Q19" s="268">
        <f>+Q20</f>
        <v>161606352.99000001</v>
      </c>
      <c r="R19" s="276"/>
      <c r="S19" s="276"/>
      <c r="T19" s="276"/>
      <c r="U19" s="276"/>
    </row>
    <row r="20" spans="1:21" s="88" customFormat="1" ht="34.5" customHeight="1">
      <c r="A20" s="278"/>
      <c r="B20" s="278">
        <v>1</v>
      </c>
      <c r="C20" s="278"/>
      <c r="D20" s="278"/>
      <c r="E20" s="278"/>
      <c r="F20" s="161" t="s">
        <v>615</v>
      </c>
      <c r="G20" s="185"/>
      <c r="H20" s="185"/>
      <c r="I20" s="280"/>
      <c r="J20" s="280"/>
      <c r="K20" s="280"/>
      <c r="L20" s="280"/>
      <c r="M20" s="277">
        <f>+M21+M24</f>
        <v>174163642</v>
      </c>
      <c r="N20" s="277">
        <f>+N21+N24</f>
        <v>170621767.63</v>
      </c>
      <c r="O20" s="277">
        <f>+O21+O24</f>
        <v>161606352.99000001</v>
      </c>
      <c r="P20" s="277">
        <f>+P21+P24</f>
        <v>161606352.99000001</v>
      </c>
      <c r="Q20" s="277">
        <f>+Q21+Q24</f>
        <v>161606352.99000001</v>
      </c>
      <c r="R20" s="276"/>
      <c r="S20" s="276"/>
      <c r="T20" s="276"/>
      <c r="U20" s="276"/>
    </row>
    <row r="21" spans="1:21" s="88" customFormat="1" ht="34.5" customHeight="1">
      <c r="A21" s="278"/>
      <c r="B21" s="278"/>
      <c r="C21" s="278">
        <v>3</v>
      </c>
      <c r="D21" s="278"/>
      <c r="E21" s="278"/>
      <c r="F21" s="161" t="s">
        <v>620</v>
      </c>
      <c r="G21" s="185"/>
      <c r="H21" s="185"/>
      <c r="I21" s="283"/>
      <c r="J21" s="283"/>
      <c r="K21" s="283"/>
      <c r="L21" s="284"/>
      <c r="M21" s="277">
        <v>168041289</v>
      </c>
      <c r="N21" s="267">
        <v>165797041.59999999</v>
      </c>
      <c r="O21" s="267">
        <v>156781626.96000001</v>
      </c>
      <c r="P21" s="267">
        <v>156781626.96000001</v>
      </c>
      <c r="Q21" s="267">
        <v>156781626.96000001</v>
      </c>
      <c r="R21" s="158"/>
      <c r="S21" s="158"/>
      <c r="T21" s="158"/>
      <c r="U21" s="158"/>
    </row>
    <row r="22" spans="1:21" s="88" customFormat="1" ht="34.5" customHeight="1">
      <c r="A22" s="278"/>
      <c r="B22" s="278"/>
      <c r="C22" s="278"/>
      <c r="D22" s="278">
        <v>1</v>
      </c>
      <c r="E22" s="278"/>
      <c r="F22" s="161" t="s">
        <v>621</v>
      </c>
      <c r="G22" s="185"/>
      <c r="H22" s="185"/>
      <c r="I22" s="284"/>
      <c r="J22" s="284"/>
      <c r="K22" s="284"/>
      <c r="L22" s="285"/>
      <c r="M22" s="277">
        <v>168041289</v>
      </c>
      <c r="N22" s="267">
        <v>165797041.59999999</v>
      </c>
      <c r="O22" s="267">
        <v>156781626.96000001</v>
      </c>
      <c r="P22" s="267">
        <v>156781626.96000001</v>
      </c>
      <c r="Q22" s="267">
        <v>156781626.96000001</v>
      </c>
      <c r="R22" s="158"/>
      <c r="S22" s="158"/>
      <c r="T22" s="158"/>
      <c r="U22" s="158"/>
    </row>
    <row r="23" spans="1:21" s="88" customFormat="1" ht="39.75" customHeight="1">
      <c r="A23" s="278"/>
      <c r="B23" s="278"/>
      <c r="C23" s="278"/>
      <c r="D23" s="278"/>
      <c r="E23" s="278">
        <v>204</v>
      </c>
      <c r="F23" s="161" t="s">
        <v>622</v>
      </c>
      <c r="G23" s="185" t="s">
        <v>623</v>
      </c>
      <c r="H23" s="185">
        <v>1</v>
      </c>
      <c r="I23" s="280">
        <v>1</v>
      </c>
      <c r="J23" s="280">
        <v>1</v>
      </c>
      <c r="K23" s="272">
        <f>+J23/H23</f>
        <v>1</v>
      </c>
      <c r="L23" s="272">
        <f>+J23/I23</f>
        <v>1</v>
      </c>
      <c r="M23" s="277">
        <v>168041289</v>
      </c>
      <c r="N23" s="267">
        <v>165797041.59999999</v>
      </c>
      <c r="O23" s="267">
        <v>156781626.96000001</v>
      </c>
      <c r="P23" s="267">
        <v>156781626.96000001</v>
      </c>
      <c r="Q23" s="267">
        <v>156781626.96000001</v>
      </c>
      <c r="R23" s="276">
        <f>+O23/M23</f>
        <v>0.93299466989925317</v>
      </c>
      <c r="S23" s="276">
        <f>+O23/N23</f>
        <v>0.94562379067202862</v>
      </c>
      <c r="T23" s="276">
        <f>+P23/M23</f>
        <v>0.93299466989925317</v>
      </c>
      <c r="U23" s="276">
        <f>+P23/N23</f>
        <v>0.94562379067202862</v>
      </c>
    </row>
    <row r="24" spans="1:21" s="88" customFormat="1" ht="27.75" customHeight="1">
      <c r="A24" s="278"/>
      <c r="B24" s="278"/>
      <c r="C24" s="278">
        <v>8</v>
      </c>
      <c r="D24" s="278"/>
      <c r="E24" s="278"/>
      <c r="F24" s="161" t="s">
        <v>624</v>
      </c>
      <c r="G24" s="185"/>
      <c r="H24" s="266"/>
      <c r="I24" s="265"/>
      <c r="J24" s="265"/>
      <c r="K24" s="265"/>
      <c r="L24" s="265"/>
      <c r="M24" s="277">
        <v>6122353</v>
      </c>
      <c r="N24" s="277">
        <v>4824726.03</v>
      </c>
      <c r="O24" s="267">
        <v>4824726.03</v>
      </c>
      <c r="P24" s="267">
        <v>4824726.03</v>
      </c>
      <c r="Q24" s="267">
        <v>4824726.03</v>
      </c>
      <c r="R24" s="264"/>
      <c r="S24" s="264"/>
      <c r="T24" s="264"/>
      <c r="U24" s="264"/>
    </row>
    <row r="25" spans="1:21" s="88" customFormat="1" ht="15" customHeight="1">
      <c r="A25" s="278"/>
      <c r="B25" s="278"/>
      <c r="C25" s="278"/>
      <c r="D25" s="278">
        <v>5</v>
      </c>
      <c r="E25" s="278"/>
      <c r="F25" s="161" t="s">
        <v>625</v>
      </c>
      <c r="G25" s="185"/>
      <c r="H25" s="266"/>
      <c r="I25" s="265"/>
      <c r="J25" s="265"/>
      <c r="K25" s="265"/>
      <c r="L25" s="265"/>
      <c r="M25" s="277">
        <v>6122353</v>
      </c>
      <c r="N25" s="277">
        <v>4824726.03</v>
      </c>
      <c r="O25" s="267">
        <v>4824726.03</v>
      </c>
      <c r="P25" s="267">
        <v>4824726.03</v>
      </c>
      <c r="Q25" s="267">
        <v>4824726.03</v>
      </c>
      <c r="R25" s="264"/>
      <c r="S25" s="264"/>
      <c r="T25" s="264"/>
      <c r="U25" s="264"/>
    </row>
    <row r="26" spans="1:21" s="88" customFormat="1" ht="30" customHeight="1">
      <c r="A26" s="278"/>
      <c r="B26" s="278"/>
      <c r="C26" s="278"/>
      <c r="D26" s="278"/>
      <c r="E26" s="278">
        <v>201</v>
      </c>
      <c r="F26" s="161" t="s">
        <v>626</v>
      </c>
      <c r="G26" s="185" t="s">
        <v>627</v>
      </c>
      <c r="H26" s="185">
        <v>1</v>
      </c>
      <c r="I26" s="280">
        <v>0</v>
      </c>
      <c r="J26" s="280">
        <v>0</v>
      </c>
      <c r="K26" s="272">
        <f>+J26/H26</f>
        <v>0</v>
      </c>
      <c r="L26" s="272">
        <v>0</v>
      </c>
      <c r="M26" s="277">
        <v>6122353</v>
      </c>
      <c r="N26" s="277">
        <v>4824726.03</v>
      </c>
      <c r="O26" s="267">
        <v>4824726.03</v>
      </c>
      <c r="P26" s="267">
        <v>4824726.03</v>
      </c>
      <c r="Q26" s="267">
        <v>4824726.03</v>
      </c>
      <c r="R26" s="276">
        <f>+O26/M26</f>
        <v>0.78805093891188571</v>
      </c>
      <c r="S26" s="276">
        <f>+O26/N26</f>
        <v>1</v>
      </c>
      <c r="T26" s="276">
        <f>+P26/M26</f>
        <v>0.78805093891188571</v>
      </c>
      <c r="U26" s="276">
        <f>+P26/N26</f>
        <v>1</v>
      </c>
    </row>
    <row r="27" spans="1:21" s="88" customFormat="1" ht="15" customHeight="1">
      <c r="A27" s="266"/>
      <c r="B27" s="266"/>
      <c r="C27" s="266"/>
      <c r="D27" s="266"/>
      <c r="E27" s="266"/>
      <c r="F27" s="266"/>
      <c r="G27" s="266"/>
      <c r="H27" s="266"/>
      <c r="I27" s="265"/>
      <c r="J27" s="265"/>
      <c r="K27" s="265"/>
      <c r="L27" s="265"/>
      <c r="M27" s="263"/>
      <c r="N27" s="262"/>
      <c r="O27" s="262"/>
      <c r="P27" s="262"/>
      <c r="Q27" s="262"/>
      <c r="R27" s="264"/>
      <c r="S27" s="264"/>
      <c r="T27" s="264"/>
      <c r="U27" s="264"/>
    </row>
    <row r="28" spans="1:21" s="88" customFormat="1" ht="15" customHeight="1">
      <c r="A28" s="266"/>
      <c r="B28" s="266"/>
      <c r="C28" s="266"/>
      <c r="D28" s="266"/>
      <c r="E28" s="266"/>
      <c r="F28" s="266"/>
      <c r="G28" s="266"/>
      <c r="H28" s="266"/>
      <c r="I28" s="265"/>
      <c r="J28" s="265"/>
      <c r="K28" s="265"/>
      <c r="L28" s="265"/>
      <c r="M28" s="277"/>
      <c r="N28" s="277"/>
      <c r="O28" s="277"/>
      <c r="P28" s="277"/>
      <c r="Q28" s="277"/>
      <c r="R28" s="264"/>
      <c r="S28" s="264"/>
      <c r="T28" s="264"/>
      <c r="U28" s="264"/>
    </row>
    <row r="29" spans="1:21" s="88" customFormat="1" ht="15" customHeight="1">
      <c r="A29" s="266"/>
      <c r="B29" s="266"/>
      <c r="C29" s="266"/>
      <c r="D29" s="266"/>
      <c r="E29" s="266"/>
      <c r="F29" s="261" t="s">
        <v>119</v>
      </c>
      <c r="G29" s="266"/>
      <c r="H29" s="266"/>
      <c r="I29" s="265"/>
      <c r="J29" s="265"/>
      <c r="K29" s="265"/>
      <c r="L29" s="265"/>
      <c r="M29" s="277">
        <f>+M9+M19+M14</f>
        <v>241539804</v>
      </c>
      <c r="N29" s="277">
        <f>+N9+N19+N14</f>
        <v>241539804</v>
      </c>
      <c r="O29" s="277">
        <f>+O9+O19+O14</f>
        <v>225417968.99000001</v>
      </c>
      <c r="P29" s="277">
        <f>+P9+P19+P14</f>
        <v>225417968.99000001</v>
      </c>
      <c r="Q29" s="277">
        <f>+Q9+Q19+Q14</f>
        <v>225417968.99000001</v>
      </c>
      <c r="R29" s="264"/>
      <c r="S29" s="264"/>
      <c r="T29" s="264"/>
      <c r="U29" s="264"/>
    </row>
    <row r="30" spans="1:21" s="88" customFormat="1" ht="15" customHeight="1">
      <c r="A30" s="260"/>
      <c r="B30" s="260"/>
      <c r="C30" s="260"/>
      <c r="D30" s="260"/>
      <c r="E30" s="260"/>
      <c r="F30" s="260"/>
      <c r="G30" s="260"/>
      <c r="H30" s="260"/>
      <c r="I30" s="259"/>
      <c r="J30" s="259"/>
      <c r="K30" s="259"/>
      <c r="L30" s="259"/>
      <c r="M30" s="259"/>
      <c r="N30" s="258"/>
      <c r="O30" s="258"/>
      <c r="P30" s="258"/>
      <c r="Q30" s="258"/>
      <c r="R30" s="258"/>
      <c r="S30" s="258"/>
      <c r="T30" s="260"/>
      <c r="U30" s="226"/>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58"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dimension ref="A1:U24"/>
  <sheetViews>
    <sheetView showGridLines="0" zoomScale="90" zoomScaleNormal="90" zoomScaleSheetLayoutView="70" workbookViewId="0">
      <selection activeCell="L14" sqref="L14"/>
    </sheetView>
  </sheetViews>
  <sheetFormatPr baseColWidth="10" defaultRowHeight="13.5"/>
  <cols>
    <col min="1" max="1" width="3.85546875" style="40" customWidth="1"/>
    <col min="2" max="4" width="3.140625" style="40" customWidth="1"/>
    <col min="5" max="5" width="5.28515625" style="40" customWidth="1"/>
    <col min="6" max="6" width="29.140625" style="40" customWidth="1"/>
    <col min="7" max="7" width="9.85546875" style="40" customWidth="1"/>
    <col min="8" max="10" width="12.7109375" style="40" customWidth="1"/>
    <col min="11" max="11" width="8.5703125" style="40" customWidth="1"/>
    <col min="12" max="12" width="8.140625" style="40" customWidth="1"/>
    <col min="13" max="14" width="18.42578125" style="40" customWidth="1"/>
    <col min="15" max="17" width="17.14062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1" t="s">
        <v>590</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53.25" customHeight="1">
      <c r="A9" s="256">
        <v>1</v>
      </c>
      <c r="B9" s="278"/>
      <c r="C9" s="278"/>
      <c r="D9" s="278"/>
      <c r="E9" s="278"/>
      <c r="F9" s="161" t="s">
        <v>634</v>
      </c>
      <c r="G9" s="255"/>
      <c r="H9" s="255"/>
      <c r="I9" s="255"/>
      <c r="J9" s="255"/>
      <c r="K9" s="255"/>
      <c r="L9" s="255"/>
      <c r="M9" s="254">
        <v>20782031</v>
      </c>
      <c r="N9" s="254">
        <v>20782031</v>
      </c>
      <c r="O9" s="253">
        <v>15046123.98</v>
      </c>
      <c r="P9" s="253">
        <v>15046123.98</v>
      </c>
      <c r="Q9" s="253">
        <v>15046123.98</v>
      </c>
      <c r="R9" s="255"/>
      <c r="S9" s="255"/>
      <c r="T9" s="255"/>
      <c r="U9" s="255"/>
    </row>
    <row r="10" spans="1:21" s="88" customFormat="1" ht="30.75" customHeight="1">
      <c r="A10" s="252"/>
      <c r="B10" s="256">
        <v>2</v>
      </c>
      <c r="C10" s="256"/>
      <c r="D10" s="256"/>
      <c r="E10" s="256"/>
      <c r="F10" s="161" t="s">
        <v>629</v>
      </c>
      <c r="G10" s="252"/>
      <c r="H10" s="252"/>
      <c r="I10" s="251"/>
      <c r="J10" s="251"/>
      <c r="K10" s="251"/>
      <c r="L10" s="251"/>
      <c r="M10" s="254">
        <v>20782031</v>
      </c>
      <c r="N10" s="254">
        <v>20782031</v>
      </c>
      <c r="O10" s="253">
        <v>15046123.98</v>
      </c>
      <c r="P10" s="253">
        <v>15046123.98</v>
      </c>
      <c r="Q10" s="253">
        <v>15046123.98</v>
      </c>
      <c r="R10" s="250"/>
      <c r="S10" s="250"/>
      <c r="T10" s="252"/>
      <c r="U10" s="249"/>
    </row>
    <row r="11" spans="1:21" s="88" customFormat="1" ht="34.5" customHeight="1">
      <c r="A11" s="252"/>
      <c r="B11" s="256"/>
      <c r="C11" s="256">
        <v>5</v>
      </c>
      <c r="D11" s="256"/>
      <c r="E11" s="256"/>
      <c r="F11" s="161" t="s">
        <v>635</v>
      </c>
      <c r="G11" s="252"/>
      <c r="H11" s="252"/>
      <c r="I11" s="251"/>
      <c r="J11" s="251"/>
      <c r="K11" s="251"/>
      <c r="L11" s="251"/>
      <c r="M11" s="254">
        <v>20782031</v>
      </c>
      <c r="N11" s="254">
        <v>20782031</v>
      </c>
      <c r="O11" s="253">
        <v>15046123.98</v>
      </c>
      <c r="P11" s="253">
        <v>15046123.98</v>
      </c>
      <c r="Q11" s="253">
        <v>15046123.98</v>
      </c>
      <c r="R11" s="250"/>
      <c r="S11" s="250"/>
      <c r="T11" s="252"/>
      <c r="U11" s="249"/>
    </row>
    <row r="12" spans="1:21" s="88" customFormat="1" ht="40.5" customHeight="1">
      <c r="A12" s="252"/>
      <c r="B12" s="256"/>
      <c r="C12" s="256"/>
      <c r="D12" s="256">
        <v>1</v>
      </c>
      <c r="E12" s="256"/>
      <c r="F12" s="161" t="s">
        <v>636</v>
      </c>
      <c r="G12" s="252"/>
      <c r="H12" s="252"/>
      <c r="I12" s="251"/>
      <c r="J12" s="251"/>
      <c r="K12" s="251"/>
      <c r="L12" s="251"/>
      <c r="M12" s="254">
        <v>20782031</v>
      </c>
      <c r="N12" s="254">
        <v>20782031</v>
      </c>
      <c r="O12" s="253">
        <v>15046123.98</v>
      </c>
      <c r="P12" s="253">
        <v>15046123.98</v>
      </c>
      <c r="Q12" s="253">
        <v>15046123.98</v>
      </c>
      <c r="R12" s="250"/>
      <c r="S12" s="250"/>
      <c r="T12" s="252"/>
      <c r="U12" s="249"/>
    </row>
    <row r="13" spans="1:21" s="88" customFormat="1" ht="68.25" customHeight="1">
      <c r="A13" s="252"/>
      <c r="B13" s="256"/>
      <c r="C13" s="256"/>
      <c r="D13" s="256"/>
      <c r="E13" s="256">
        <v>218</v>
      </c>
      <c r="F13" s="161" t="s">
        <v>637</v>
      </c>
      <c r="G13" s="185" t="s">
        <v>633</v>
      </c>
      <c r="H13" s="248">
        <v>26</v>
      </c>
      <c r="I13" s="248">
        <v>90</v>
      </c>
      <c r="J13" s="248">
        <v>90</v>
      </c>
      <c r="K13" s="247">
        <f>+J13/H13</f>
        <v>3.4615384615384617</v>
      </c>
      <c r="L13" s="247">
        <f>+K13/I13</f>
        <v>3.8461538461538464E-2</v>
      </c>
      <c r="M13" s="254">
        <v>20782031</v>
      </c>
      <c r="N13" s="254">
        <v>20782031</v>
      </c>
      <c r="O13" s="253">
        <v>15046123.98</v>
      </c>
      <c r="P13" s="253">
        <v>15046123.98</v>
      </c>
      <c r="Q13" s="253">
        <v>15046123.98</v>
      </c>
      <c r="R13" s="247">
        <f>+O13/M13</f>
        <v>0.72399680185252346</v>
      </c>
      <c r="S13" s="247">
        <f>+O13/N13</f>
        <v>0.72399680185252346</v>
      </c>
      <c r="T13" s="247">
        <f>+P13/M13</f>
        <v>0.72399680185252346</v>
      </c>
      <c r="U13" s="247">
        <f>+P13/N13</f>
        <v>0.72399680185252346</v>
      </c>
    </row>
    <row r="14" spans="1:21" s="88" customFormat="1" ht="60.75" customHeight="1">
      <c r="A14" s="287">
        <v>4</v>
      </c>
      <c r="B14" s="287"/>
      <c r="C14" s="287"/>
      <c r="D14" s="287"/>
      <c r="E14" s="287"/>
      <c r="F14" s="274" t="s">
        <v>638</v>
      </c>
      <c r="G14" s="246"/>
      <c r="H14" s="246"/>
      <c r="I14" s="246"/>
      <c r="J14" s="246"/>
      <c r="K14" s="246"/>
      <c r="L14" s="246"/>
      <c r="M14" s="245">
        <v>5600000</v>
      </c>
      <c r="N14" s="245">
        <v>5600000</v>
      </c>
      <c r="O14" s="286">
        <v>694234.24</v>
      </c>
      <c r="P14" s="286">
        <v>694234.24</v>
      </c>
      <c r="Q14" s="286">
        <v>694234.24</v>
      </c>
      <c r="R14" s="246"/>
      <c r="S14" s="246"/>
      <c r="T14" s="246"/>
      <c r="U14" s="246"/>
    </row>
    <row r="15" spans="1:21" s="88" customFormat="1" ht="35.25" customHeight="1">
      <c r="A15" s="256"/>
      <c r="B15" s="256">
        <v>2</v>
      </c>
      <c r="C15" s="256"/>
      <c r="D15" s="256"/>
      <c r="E15" s="256"/>
      <c r="F15" s="161" t="s">
        <v>629</v>
      </c>
      <c r="G15" s="255"/>
      <c r="H15" s="255"/>
      <c r="I15" s="255"/>
      <c r="J15" s="255"/>
      <c r="K15" s="255"/>
      <c r="L15" s="255"/>
      <c r="M15" s="245">
        <v>5600000</v>
      </c>
      <c r="N15" s="245">
        <v>5600000</v>
      </c>
      <c r="O15" s="286">
        <v>694234.24</v>
      </c>
      <c r="P15" s="286">
        <v>694234.24</v>
      </c>
      <c r="Q15" s="286">
        <v>694234.24</v>
      </c>
      <c r="R15" s="255"/>
      <c r="S15" s="255"/>
      <c r="T15" s="255"/>
      <c r="U15" s="255"/>
    </row>
    <row r="16" spans="1:21" s="88" customFormat="1" ht="29.25" customHeight="1">
      <c r="A16" s="256"/>
      <c r="B16" s="256"/>
      <c r="C16" s="256">
        <v>2</v>
      </c>
      <c r="D16" s="256"/>
      <c r="E16" s="256"/>
      <c r="F16" s="161" t="s">
        <v>630</v>
      </c>
      <c r="G16" s="244"/>
      <c r="H16" s="244"/>
      <c r="I16" s="243"/>
      <c r="J16" s="243"/>
      <c r="K16" s="243"/>
      <c r="L16" s="251"/>
      <c r="M16" s="245">
        <v>5600000</v>
      </c>
      <c r="N16" s="245">
        <v>5600000</v>
      </c>
      <c r="O16" s="286">
        <v>694234.24</v>
      </c>
      <c r="P16" s="286">
        <v>694234.24</v>
      </c>
      <c r="Q16" s="286">
        <v>694234.24</v>
      </c>
      <c r="R16" s="250"/>
      <c r="S16" s="250"/>
      <c r="T16" s="252"/>
      <c r="U16" s="249"/>
    </row>
    <row r="17" spans="1:21" s="88" customFormat="1" ht="24.75" customHeight="1">
      <c r="A17" s="256"/>
      <c r="B17" s="256"/>
      <c r="C17" s="256"/>
      <c r="D17" s="256">
        <v>1</v>
      </c>
      <c r="E17" s="256"/>
      <c r="F17" s="161" t="s">
        <v>631</v>
      </c>
      <c r="G17" s="244"/>
      <c r="H17" s="244"/>
      <c r="I17" s="251"/>
      <c r="J17" s="251"/>
      <c r="K17" s="251"/>
      <c r="L17" s="249"/>
      <c r="M17" s="245">
        <v>5600000</v>
      </c>
      <c r="N17" s="245">
        <v>5600000</v>
      </c>
      <c r="O17" s="286">
        <v>694234.24</v>
      </c>
      <c r="P17" s="286">
        <v>694234.24</v>
      </c>
      <c r="Q17" s="286">
        <v>694234.24</v>
      </c>
      <c r="R17" s="250"/>
      <c r="S17" s="250"/>
      <c r="T17" s="249"/>
      <c r="U17" s="249"/>
    </row>
    <row r="18" spans="1:21" s="88" customFormat="1" ht="54" customHeight="1">
      <c r="A18" s="242"/>
      <c r="B18" s="242"/>
      <c r="C18" s="242"/>
      <c r="D18" s="242"/>
      <c r="E18" s="242">
        <v>219</v>
      </c>
      <c r="F18" s="274" t="s">
        <v>639</v>
      </c>
      <c r="G18" s="273" t="s">
        <v>640</v>
      </c>
      <c r="H18" s="282">
        <v>240</v>
      </c>
      <c r="I18" s="241">
        <v>253</v>
      </c>
      <c r="J18" s="241">
        <v>1463</v>
      </c>
      <c r="K18" s="272">
        <f>+J18/H18</f>
        <v>6.0958333333333332</v>
      </c>
      <c r="L18" s="247">
        <f>+K18/I18</f>
        <v>2.4094202898550725E-2</v>
      </c>
      <c r="M18" s="245">
        <v>5600000</v>
      </c>
      <c r="N18" s="245">
        <v>5600000</v>
      </c>
      <c r="O18" s="286">
        <v>694234.24</v>
      </c>
      <c r="P18" s="286">
        <v>694234.24</v>
      </c>
      <c r="Q18" s="286">
        <v>694234.24</v>
      </c>
      <c r="R18" s="272">
        <f>+O18/M18</f>
        <v>0.12397039999999999</v>
      </c>
      <c r="S18" s="272">
        <f>+O18/N18</f>
        <v>0.12397039999999999</v>
      </c>
      <c r="T18" s="272">
        <f>+P18/M18</f>
        <v>0.12397039999999999</v>
      </c>
      <c r="U18" s="272">
        <f>+P18/N18</f>
        <v>0.12397039999999999</v>
      </c>
    </row>
    <row r="19" spans="1:21" s="88" customFormat="1" ht="15" customHeight="1">
      <c r="A19" s="266"/>
      <c r="B19" s="266"/>
      <c r="C19" s="266"/>
      <c r="D19" s="266"/>
      <c r="E19" s="266"/>
      <c r="F19" s="266"/>
      <c r="G19" s="266"/>
      <c r="H19" s="266"/>
      <c r="I19" s="265"/>
      <c r="J19" s="265"/>
      <c r="K19" s="265"/>
      <c r="L19" s="265"/>
      <c r="M19" s="265"/>
      <c r="N19" s="240"/>
      <c r="O19" s="286"/>
      <c r="P19" s="240"/>
      <c r="Q19" s="240"/>
      <c r="R19" s="240"/>
      <c r="S19" s="240"/>
      <c r="T19" s="266"/>
      <c r="U19" s="239"/>
    </row>
    <row r="20" spans="1:21" s="88" customFormat="1" ht="15" customHeight="1">
      <c r="A20" s="266"/>
      <c r="B20" s="266"/>
      <c r="C20" s="266"/>
      <c r="D20" s="266"/>
      <c r="E20" s="266"/>
      <c r="F20" s="261" t="s">
        <v>119</v>
      </c>
      <c r="G20" s="266"/>
      <c r="H20" s="266"/>
      <c r="I20" s="265"/>
      <c r="J20" s="265"/>
      <c r="K20" s="265"/>
      <c r="L20" s="265"/>
      <c r="M20" s="254">
        <f>+M9+M14</f>
        <v>26382031</v>
      </c>
      <c r="N20" s="254">
        <f>+N9+N14</f>
        <v>26382031</v>
      </c>
      <c r="O20" s="286">
        <f>+O9+O14</f>
        <v>15740358.220000001</v>
      </c>
      <c r="P20" s="286">
        <f>+P9+P14</f>
        <v>15740358.220000001</v>
      </c>
      <c r="Q20" s="286">
        <f>+Q9+Q14</f>
        <v>15740358.220000001</v>
      </c>
      <c r="R20" s="240"/>
      <c r="S20" s="240"/>
      <c r="T20" s="266"/>
      <c r="U20" s="239"/>
    </row>
    <row r="21" spans="1:21" s="88" customFormat="1" ht="15" customHeight="1">
      <c r="A21" s="95"/>
      <c r="B21" s="95"/>
      <c r="C21" s="95"/>
      <c r="D21" s="95"/>
      <c r="E21" s="95"/>
      <c r="F21" s="95"/>
      <c r="G21" s="95"/>
      <c r="H21" s="95"/>
      <c r="I21" s="96"/>
      <c r="J21" s="96"/>
      <c r="K21" s="96"/>
      <c r="L21" s="96"/>
      <c r="M21" s="96"/>
      <c r="N21" s="97"/>
      <c r="O21" s="97"/>
      <c r="P21" s="97"/>
      <c r="Q21" s="97"/>
      <c r="R21" s="97"/>
      <c r="S21" s="97"/>
      <c r="T21" s="95"/>
      <c r="U21" s="98"/>
    </row>
    <row r="22" spans="1:21">
      <c r="A22" s="41"/>
      <c r="B22" s="80"/>
      <c r="C22" s="41"/>
      <c r="D22" s="41"/>
      <c r="F22" s="41"/>
    </row>
    <row r="23" spans="1:21">
      <c r="B23" s="42"/>
      <c r="C23" s="43"/>
      <c r="D23" s="43"/>
      <c r="N23" s="44"/>
      <c r="O23" s="44"/>
    </row>
    <row r="24" spans="1:21">
      <c r="B24" s="45"/>
      <c r="C24" s="45"/>
      <c r="D24" s="45"/>
      <c r="N24" s="46"/>
      <c r="O24" s="46"/>
    </row>
  </sheetData>
  <mergeCells count="15">
    <mergeCell ref="A1:U1"/>
    <mergeCell ref="A2:U2"/>
    <mergeCell ref="A4:U4"/>
    <mergeCell ref="A5:U5"/>
    <mergeCell ref="A6:A8"/>
    <mergeCell ref="G6:G8"/>
    <mergeCell ref="H7:J7"/>
    <mergeCell ref="K7:L7"/>
    <mergeCell ref="M7:Q7"/>
    <mergeCell ref="R7:U7"/>
    <mergeCell ref="B6:B8"/>
    <mergeCell ref="C6:C8"/>
    <mergeCell ref="D6:D8"/>
    <mergeCell ref="E6:E8"/>
    <mergeCell ref="F6:F8"/>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dimension ref="A1:U24"/>
  <sheetViews>
    <sheetView showGridLines="0" zoomScale="90" zoomScaleNormal="90" zoomScaleSheetLayoutView="70" workbookViewId="0">
      <selection activeCell="L14" sqref="L14"/>
    </sheetView>
  </sheetViews>
  <sheetFormatPr baseColWidth="10" defaultRowHeight="13.5"/>
  <cols>
    <col min="1" max="1" width="3.85546875" style="40" customWidth="1"/>
    <col min="2" max="4" width="3.140625" style="40" customWidth="1"/>
    <col min="5" max="5" width="5.28515625" style="40" customWidth="1"/>
    <col min="6" max="6" width="29.140625" style="40" customWidth="1"/>
    <col min="7" max="7" width="9.85546875" style="40" customWidth="1"/>
    <col min="8" max="10" width="12.7109375" style="40" customWidth="1"/>
    <col min="11" max="11" width="8.5703125" style="40" customWidth="1"/>
    <col min="12" max="12" width="8.140625" style="40" customWidth="1"/>
    <col min="13" max="14" width="18.42578125" style="40" customWidth="1"/>
    <col min="15" max="17" width="17.140625" style="40" customWidth="1"/>
    <col min="18" max="21" width="6.710937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1" t="s">
        <v>988</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53.25" customHeight="1">
      <c r="A9" s="256">
        <v>4</v>
      </c>
      <c r="B9" s="278"/>
      <c r="C9" s="278"/>
      <c r="D9" s="278"/>
      <c r="E9" s="278"/>
      <c r="F9" s="161" t="s">
        <v>628</v>
      </c>
      <c r="G9" s="255"/>
      <c r="H9" s="255"/>
      <c r="I9" s="255"/>
      <c r="J9" s="255"/>
      <c r="K9" s="255"/>
      <c r="L9" s="255"/>
      <c r="M9" s="254">
        <f t="shared" ref="M9:M10" si="0">M10</f>
        <v>0</v>
      </c>
      <c r="N9" s="254">
        <f t="shared" ref="N9:N11" si="1">N10</f>
        <v>415513.38</v>
      </c>
      <c r="O9" s="253">
        <f t="shared" ref="O9:O11" si="2">O10</f>
        <v>0</v>
      </c>
      <c r="P9" s="253">
        <f t="shared" ref="P9:P11" si="3">P10</f>
        <v>0</v>
      </c>
      <c r="Q9" s="253">
        <f t="shared" ref="Q9:Q11" si="4">Q10</f>
        <v>0</v>
      </c>
      <c r="R9" s="255"/>
      <c r="S9" s="255"/>
      <c r="T9" s="255"/>
      <c r="U9" s="255"/>
    </row>
    <row r="10" spans="1:21" s="88" customFormat="1" ht="30.75" customHeight="1">
      <c r="A10" s="252"/>
      <c r="B10" s="256">
        <v>2</v>
      </c>
      <c r="C10" s="256"/>
      <c r="D10" s="256"/>
      <c r="E10" s="256"/>
      <c r="F10" s="161" t="s">
        <v>630</v>
      </c>
      <c r="G10" s="252"/>
      <c r="H10" s="252"/>
      <c r="I10" s="251"/>
      <c r="J10" s="251"/>
      <c r="K10" s="251"/>
      <c r="L10" s="251"/>
      <c r="M10" s="254">
        <f t="shared" si="0"/>
        <v>0</v>
      </c>
      <c r="N10" s="254">
        <f t="shared" si="1"/>
        <v>415513.38</v>
      </c>
      <c r="O10" s="253">
        <f t="shared" si="2"/>
        <v>0</v>
      </c>
      <c r="P10" s="253">
        <f t="shared" si="3"/>
        <v>0</v>
      </c>
      <c r="Q10" s="253">
        <f t="shared" si="4"/>
        <v>0</v>
      </c>
      <c r="R10" s="250"/>
      <c r="S10" s="250"/>
      <c r="T10" s="252"/>
      <c r="U10" s="249"/>
    </row>
    <row r="11" spans="1:21" s="88" customFormat="1" ht="34.5" customHeight="1">
      <c r="A11" s="252"/>
      <c r="B11" s="256"/>
      <c r="C11" s="256">
        <v>2</v>
      </c>
      <c r="D11" s="256"/>
      <c r="E11" s="256"/>
      <c r="F11" s="161" t="s">
        <v>630</v>
      </c>
      <c r="G11" s="252"/>
      <c r="H11" s="252"/>
      <c r="I11" s="251"/>
      <c r="J11" s="251"/>
      <c r="K11" s="251"/>
      <c r="L11" s="251"/>
      <c r="M11" s="254">
        <f>M12</f>
        <v>0</v>
      </c>
      <c r="N11" s="254">
        <f t="shared" si="1"/>
        <v>415513.38</v>
      </c>
      <c r="O11" s="253">
        <f t="shared" si="2"/>
        <v>0</v>
      </c>
      <c r="P11" s="253">
        <f t="shared" si="3"/>
        <v>0</v>
      </c>
      <c r="Q11" s="253">
        <f t="shared" si="4"/>
        <v>0</v>
      </c>
      <c r="R11" s="250"/>
      <c r="S11" s="250"/>
      <c r="T11" s="252"/>
      <c r="U11" s="249"/>
    </row>
    <row r="12" spans="1:21" s="88" customFormat="1" ht="40.5" customHeight="1">
      <c r="A12" s="252"/>
      <c r="B12" s="256"/>
      <c r="C12" s="256"/>
      <c r="D12" s="256">
        <v>1</v>
      </c>
      <c r="E12" s="256"/>
      <c r="F12" s="161" t="s">
        <v>631</v>
      </c>
      <c r="G12" s="252"/>
      <c r="H12" s="252"/>
      <c r="I12" s="251"/>
      <c r="J12" s="251"/>
      <c r="K12" s="251"/>
      <c r="L12" s="251"/>
      <c r="M12" s="254">
        <f>M13</f>
        <v>0</v>
      </c>
      <c r="N12" s="254">
        <f>N13</f>
        <v>415513.38</v>
      </c>
      <c r="O12" s="253">
        <f>O13</f>
        <v>0</v>
      </c>
      <c r="P12" s="253">
        <f>P13</f>
        <v>0</v>
      </c>
      <c r="Q12" s="253">
        <f>Q13</f>
        <v>0</v>
      </c>
      <c r="R12" s="250"/>
      <c r="S12" s="250"/>
      <c r="T12" s="252"/>
      <c r="U12" s="249"/>
    </row>
    <row r="13" spans="1:21" s="88" customFormat="1" ht="68.25" customHeight="1">
      <c r="A13" s="252"/>
      <c r="B13" s="256"/>
      <c r="C13" s="256"/>
      <c r="D13" s="256"/>
      <c r="E13" s="256">
        <v>216</v>
      </c>
      <c r="F13" s="161" t="s">
        <v>714</v>
      </c>
      <c r="G13" s="185" t="s">
        <v>990</v>
      </c>
      <c r="H13" s="248">
        <v>850</v>
      </c>
      <c r="I13" s="241">
        <v>14216</v>
      </c>
      <c r="J13" s="241">
        <f>11352+4788+6564+101+62+16</f>
        <v>22883</v>
      </c>
      <c r="K13" s="247">
        <f>+J13/H13</f>
        <v>26.921176470588236</v>
      </c>
      <c r="L13" s="247">
        <f>+K13/I13*100</f>
        <v>0.18937237247177993</v>
      </c>
      <c r="M13" s="408">
        <v>0</v>
      </c>
      <c r="N13" s="254">
        <v>415513.38</v>
      </c>
      <c r="O13" s="253">
        <v>0</v>
      </c>
      <c r="P13" s="253">
        <v>0</v>
      </c>
      <c r="Q13" s="253">
        <v>0</v>
      </c>
      <c r="R13" s="247">
        <v>0</v>
      </c>
      <c r="S13" s="247">
        <f>+O13/N13</f>
        <v>0</v>
      </c>
      <c r="T13" s="247">
        <v>0</v>
      </c>
      <c r="U13" s="247">
        <f>+P13/N13</f>
        <v>0</v>
      </c>
    </row>
    <row r="14" spans="1:21" s="88" customFormat="1" ht="60.75" customHeight="1">
      <c r="A14" s="287"/>
      <c r="B14" s="287"/>
      <c r="C14" s="287"/>
      <c r="D14" s="287"/>
      <c r="E14" s="287"/>
      <c r="F14" s="274"/>
      <c r="G14" s="246"/>
      <c r="H14" s="246"/>
      <c r="I14" s="246"/>
      <c r="J14" s="246"/>
      <c r="K14" s="246"/>
      <c r="L14" s="246"/>
      <c r="M14" s="245"/>
      <c r="N14" s="245"/>
      <c r="O14" s="286"/>
      <c r="P14" s="286"/>
      <c r="Q14" s="286"/>
      <c r="R14" s="246"/>
      <c r="S14" s="246"/>
      <c r="T14" s="246"/>
      <c r="U14" s="246"/>
    </row>
    <row r="15" spans="1:21" s="88" customFormat="1" ht="35.25" customHeight="1">
      <c r="A15" s="256"/>
      <c r="B15" s="256"/>
      <c r="C15" s="256"/>
      <c r="D15" s="256"/>
      <c r="E15" s="256"/>
      <c r="F15" s="161"/>
      <c r="G15" s="255"/>
      <c r="H15" s="255"/>
      <c r="I15" s="255"/>
      <c r="J15" s="255"/>
      <c r="K15" s="255"/>
      <c r="L15" s="255"/>
      <c r="M15" s="245"/>
      <c r="N15" s="245"/>
      <c r="O15" s="286"/>
      <c r="P15" s="286"/>
      <c r="Q15" s="286"/>
      <c r="R15" s="255"/>
      <c r="S15" s="255"/>
      <c r="T15" s="255"/>
      <c r="U15" s="255"/>
    </row>
    <row r="16" spans="1:21" s="88" customFormat="1" ht="29.25" customHeight="1">
      <c r="A16" s="256"/>
      <c r="B16" s="256"/>
      <c r="C16" s="256"/>
      <c r="D16" s="256"/>
      <c r="E16" s="256"/>
      <c r="F16" s="161"/>
      <c r="G16" s="244"/>
      <c r="H16" s="244"/>
      <c r="I16" s="243"/>
      <c r="J16" s="243"/>
      <c r="K16" s="243"/>
      <c r="L16" s="251"/>
      <c r="M16" s="245"/>
      <c r="N16" s="245"/>
      <c r="O16" s="286"/>
      <c r="P16" s="286"/>
      <c r="Q16" s="286"/>
      <c r="R16" s="250"/>
      <c r="S16" s="250"/>
      <c r="T16" s="252"/>
      <c r="U16" s="249"/>
    </row>
    <row r="17" spans="1:21" s="88" customFormat="1" ht="24.75" customHeight="1">
      <c r="A17" s="256"/>
      <c r="B17" s="256"/>
      <c r="C17" s="256"/>
      <c r="D17" s="256"/>
      <c r="E17" s="256"/>
      <c r="F17" s="161"/>
      <c r="G17" s="244"/>
      <c r="H17" s="244"/>
      <c r="I17" s="251"/>
      <c r="J17" s="251"/>
      <c r="K17" s="251"/>
      <c r="L17" s="249"/>
      <c r="M17" s="245"/>
      <c r="N17" s="245"/>
      <c r="O17" s="286"/>
      <c r="P17" s="286"/>
      <c r="Q17" s="286"/>
      <c r="R17" s="250"/>
      <c r="S17" s="250"/>
      <c r="T17" s="249"/>
      <c r="U17" s="249"/>
    </row>
    <row r="18" spans="1:21" s="88" customFormat="1" ht="54" customHeight="1">
      <c r="A18" s="242"/>
      <c r="B18" s="242"/>
      <c r="C18" s="242"/>
      <c r="D18" s="242"/>
      <c r="E18" s="242"/>
      <c r="F18" s="274"/>
      <c r="G18" s="273"/>
      <c r="H18" s="282"/>
      <c r="I18" s="241"/>
      <c r="J18" s="241"/>
      <c r="K18" s="272"/>
      <c r="L18" s="247"/>
      <c r="M18" s="245"/>
      <c r="N18" s="245"/>
      <c r="O18" s="286"/>
      <c r="P18" s="286"/>
      <c r="Q18" s="286"/>
      <c r="R18" s="272"/>
      <c r="S18" s="272"/>
      <c r="T18" s="272"/>
      <c r="U18" s="272"/>
    </row>
    <row r="19" spans="1:21" s="88" customFormat="1" ht="15" customHeight="1">
      <c r="A19" s="266"/>
      <c r="B19" s="266"/>
      <c r="C19" s="266"/>
      <c r="D19" s="266"/>
      <c r="E19" s="266"/>
      <c r="F19" s="266"/>
      <c r="G19" s="266"/>
      <c r="H19" s="266"/>
      <c r="I19" s="265"/>
      <c r="J19" s="265"/>
      <c r="K19" s="265"/>
      <c r="L19" s="265"/>
      <c r="M19" s="265"/>
      <c r="N19" s="240"/>
      <c r="O19" s="286"/>
      <c r="P19" s="240"/>
      <c r="Q19" s="240"/>
      <c r="R19" s="240"/>
      <c r="S19" s="240"/>
      <c r="T19" s="266"/>
      <c r="U19" s="239"/>
    </row>
    <row r="20" spans="1:21" s="88" customFormat="1" ht="15" customHeight="1">
      <c r="A20" s="266"/>
      <c r="B20" s="266"/>
      <c r="C20" s="266"/>
      <c r="D20" s="266"/>
      <c r="E20" s="266"/>
      <c r="F20" s="261" t="s">
        <v>119</v>
      </c>
      <c r="G20" s="266"/>
      <c r="H20" s="266"/>
      <c r="I20" s="265"/>
      <c r="J20" s="265"/>
      <c r="K20" s="265"/>
      <c r="L20" s="265"/>
      <c r="M20" s="254">
        <f>+M9+M14</f>
        <v>0</v>
      </c>
      <c r="N20" s="254">
        <f>+N9+N14</f>
        <v>415513.38</v>
      </c>
      <c r="O20" s="286">
        <f>+O9+O14</f>
        <v>0</v>
      </c>
      <c r="P20" s="286">
        <f>+P9+P14</f>
        <v>0</v>
      </c>
      <c r="Q20" s="286">
        <f>+Q9+Q14</f>
        <v>0</v>
      </c>
      <c r="R20" s="240"/>
      <c r="S20" s="240"/>
      <c r="T20" s="266"/>
      <c r="U20" s="239"/>
    </row>
    <row r="21" spans="1:21" s="88" customFormat="1" ht="15" customHeight="1">
      <c r="A21" s="95"/>
      <c r="B21" s="95"/>
      <c r="C21" s="95"/>
      <c r="D21" s="95"/>
      <c r="E21" s="95"/>
      <c r="F21" s="95"/>
      <c r="G21" s="95"/>
      <c r="H21" s="95"/>
      <c r="I21" s="96"/>
      <c r="J21" s="96"/>
      <c r="K21" s="96"/>
      <c r="L21" s="96"/>
      <c r="M21" s="96"/>
      <c r="N21" s="97"/>
      <c r="O21" s="97"/>
      <c r="P21" s="97"/>
      <c r="Q21" s="97"/>
      <c r="R21" s="97"/>
      <c r="S21" s="97"/>
      <c r="T21" s="95"/>
      <c r="U21" s="98"/>
    </row>
    <row r="22" spans="1:21">
      <c r="A22" s="41"/>
      <c r="B22" s="80"/>
      <c r="C22" s="41"/>
      <c r="D22" s="41"/>
      <c r="F22" s="41"/>
    </row>
    <row r="23" spans="1:21">
      <c r="B23" s="42"/>
      <c r="C23" s="43"/>
      <c r="D23" s="43"/>
      <c r="N23" s="44"/>
      <c r="O23" s="44"/>
    </row>
    <row r="24" spans="1:21">
      <c r="B24" s="45"/>
      <c r="C24" s="45"/>
      <c r="D24" s="45"/>
      <c r="N24" s="46"/>
      <c r="O24" s="46"/>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dimension ref="A1:U23"/>
  <sheetViews>
    <sheetView showGridLines="0" topLeftCell="A10" zoomScale="90" zoomScaleNormal="90" zoomScaleSheetLayoutView="70" workbookViewId="0">
      <selection activeCell="K13" sqref="K13"/>
    </sheetView>
  </sheetViews>
  <sheetFormatPr baseColWidth="10" defaultRowHeight="13.5"/>
  <cols>
    <col min="1" max="1" width="3.85546875" style="40" customWidth="1"/>
    <col min="2" max="4" width="3.140625" style="40" customWidth="1"/>
    <col min="5" max="5" width="6.28515625" style="40" customWidth="1"/>
    <col min="6" max="6" width="29.140625" style="40" customWidth="1"/>
    <col min="7" max="7" width="10.5703125" style="40" customWidth="1"/>
    <col min="8" max="9" width="12.7109375" style="40" customWidth="1"/>
    <col min="10" max="10" width="11.140625" style="40" customWidth="1"/>
    <col min="11" max="11" width="8.42578125" style="40" customWidth="1"/>
    <col min="12" max="12" width="6.7109375" style="40" customWidth="1"/>
    <col min="13" max="13" width="12.7109375" style="40" customWidth="1"/>
    <col min="14" max="14" width="18.28515625" style="40" customWidth="1"/>
    <col min="15" max="15" width="16.5703125" style="40" customWidth="1"/>
    <col min="16" max="16" width="17.140625" style="40" customWidth="1"/>
    <col min="17" max="17" width="16.7109375" style="40" customWidth="1"/>
    <col min="18" max="18" width="10.5703125" style="40" customWidth="1"/>
    <col min="19" max="19" width="8.140625" style="40" customWidth="1"/>
    <col min="20" max="20" width="11.140625" style="40" customWidth="1"/>
    <col min="21" max="21" width="8.140625" style="40" customWidth="1"/>
    <col min="22" max="16384" width="11.42578125" style="40"/>
  </cols>
  <sheetData>
    <row r="1" spans="1:21" ht="25.15" customHeight="1">
      <c r="A1" s="468" t="s">
        <v>94</v>
      </c>
      <c r="B1" s="469"/>
      <c r="C1" s="469"/>
      <c r="D1" s="469"/>
      <c r="E1" s="469"/>
      <c r="F1" s="469"/>
      <c r="G1" s="469"/>
      <c r="H1" s="469"/>
      <c r="I1" s="469"/>
      <c r="J1" s="469"/>
      <c r="K1" s="469"/>
      <c r="L1" s="469"/>
      <c r="M1" s="469"/>
      <c r="N1" s="469"/>
      <c r="O1" s="469"/>
      <c r="P1" s="469"/>
      <c r="Q1" s="469"/>
      <c r="R1" s="469"/>
      <c r="S1" s="469"/>
      <c r="T1" s="469"/>
      <c r="U1" s="470"/>
    </row>
    <row r="2" spans="1:21" ht="25.15" customHeight="1">
      <c r="A2" s="471" t="s">
        <v>641</v>
      </c>
      <c r="B2" s="472"/>
      <c r="C2" s="472"/>
      <c r="D2" s="472"/>
      <c r="E2" s="472"/>
      <c r="F2" s="472"/>
      <c r="G2" s="472"/>
      <c r="H2" s="472"/>
      <c r="I2" s="472"/>
      <c r="J2" s="472"/>
      <c r="K2" s="472"/>
      <c r="L2" s="472"/>
      <c r="M2" s="472"/>
      <c r="N2" s="472"/>
      <c r="O2" s="472"/>
      <c r="P2" s="472"/>
      <c r="Q2" s="472"/>
      <c r="R2" s="472"/>
      <c r="S2" s="472"/>
      <c r="T2" s="472"/>
      <c r="U2" s="473"/>
    </row>
    <row r="3" spans="1:21" ht="6" customHeight="1">
      <c r="U3" s="107"/>
    </row>
    <row r="4" spans="1:21" ht="20.100000000000001" customHeight="1">
      <c r="A4" s="429" t="s">
        <v>165</v>
      </c>
      <c r="B4" s="452"/>
      <c r="C4" s="452"/>
      <c r="D4" s="452"/>
      <c r="E4" s="452"/>
      <c r="F4" s="452"/>
      <c r="G4" s="452"/>
      <c r="H4" s="452"/>
      <c r="I4" s="452"/>
      <c r="J4" s="452"/>
      <c r="K4" s="452"/>
      <c r="L4" s="452"/>
      <c r="M4" s="452"/>
      <c r="N4" s="452"/>
      <c r="O4" s="452"/>
      <c r="P4" s="452"/>
      <c r="Q4" s="452"/>
      <c r="R4" s="452"/>
      <c r="S4" s="452"/>
      <c r="T4" s="452"/>
      <c r="U4" s="453"/>
    </row>
    <row r="5" spans="1:21" ht="20.100000000000001" customHeight="1">
      <c r="A5" s="454" t="s">
        <v>166</v>
      </c>
      <c r="B5" s="455"/>
      <c r="C5" s="455"/>
      <c r="D5" s="455"/>
      <c r="E5" s="455"/>
      <c r="F5" s="455"/>
      <c r="G5" s="455"/>
      <c r="H5" s="455"/>
      <c r="I5" s="455"/>
      <c r="J5" s="455"/>
      <c r="K5" s="455"/>
      <c r="L5" s="455"/>
      <c r="M5" s="455"/>
      <c r="N5" s="455"/>
      <c r="O5" s="455"/>
      <c r="P5" s="455"/>
      <c r="Q5" s="455"/>
      <c r="R5" s="455"/>
      <c r="S5" s="455"/>
      <c r="T5" s="455"/>
      <c r="U5" s="456"/>
    </row>
    <row r="6" spans="1:21" ht="15" customHeight="1">
      <c r="A6" s="457" t="s">
        <v>90</v>
      </c>
      <c r="B6" s="449" t="s">
        <v>41</v>
      </c>
      <c r="C6" s="449" t="s">
        <v>38</v>
      </c>
      <c r="D6" s="449" t="s">
        <v>39</v>
      </c>
      <c r="E6" s="449" t="s">
        <v>10</v>
      </c>
      <c r="F6" s="449" t="s">
        <v>11</v>
      </c>
      <c r="G6" s="449" t="s">
        <v>25</v>
      </c>
      <c r="H6" s="122" t="s">
        <v>13</v>
      </c>
      <c r="I6" s="122"/>
      <c r="J6" s="122"/>
      <c r="K6" s="122"/>
      <c r="L6" s="122"/>
      <c r="M6" s="122"/>
      <c r="N6" s="122"/>
      <c r="O6" s="122"/>
      <c r="P6" s="122"/>
      <c r="Q6" s="122"/>
      <c r="R6" s="122"/>
      <c r="S6" s="122"/>
      <c r="T6" s="122"/>
      <c r="U6" s="123"/>
    </row>
    <row r="7" spans="1:21" ht="15" customHeight="1">
      <c r="A7" s="458"/>
      <c r="B7" s="450"/>
      <c r="C7" s="450"/>
      <c r="D7" s="450"/>
      <c r="E7" s="450"/>
      <c r="F7" s="450"/>
      <c r="G7" s="450"/>
      <c r="H7" s="460" t="s">
        <v>12</v>
      </c>
      <c r="I7" s="461"/>
      <c r="J7" s="462"/>
      <c r="K7" s="463" t="s">
        <v>45</v>
      </c>
      <c r="L7" s="464"/>
      <c r="M7" s="460" t="s">
        <v>102</v>
      </c>
      <c r="N7" s="461"/>
      <c r="O7" s="461"/>
      <c r="P7" s="461"/>
      <c r="Q7" s="462"/>
      <c r="R7" s="465" t="s">
        <v>45</v>
      </c>
      <c r="S7" s="466"/>
      <c r="T7" s="466"/>
      <c r="U7" s="467"/>
    </row>
    <row r="8" spans="1:21" ht="33" customHeight="1">
      <c r="A8" s="459"/>
      <c r="B8" s="451"/>
      <c r="C8" s="451"/>
      <c r="D8" s="451"/>
      <c r="E8" s="451"/>
      <c r="F8" s="451"/>
      <c r="G8" s="451"/>
      <c r="H8" s="124" t="s">
        <v>133</v>
      </c>
      <c r="I8" s="124" t="s">
        <v>157</v>
      </c>
      <c r="J8" s="124" t="s">
        <v>44</v>
      </c>
      <c r="K8" s="125" t="s">
        <v>46</v>
      </c>
      <c r="L8" s="125" t="s">
        <v>47</v>
      </c>
      <c r="M8" s="124" t="s">
        <v>129</v>
      </c>
      <c r="N8" s="124" t="s">
        <v>128</v>
      </c>
      <c r="O8" s="124" t="s">
        <v>48</v>
      </c>
      <c r="P8" s="124" t="s">
        <v>49</v>
      </c>
      <c r="Q8" s="124" t="s">
        <v>118</v>
      </c>
      <c r="R8" s="125" t="s">
        <v>120</v>
      </c>
      <c r="S8" s="125" t="s">
        <v>121</v>
      </c>
      <c r="T8" s="125" t="s">
        <v>122</v>
      </c>
      <c r="U8" s="125" t="s">
        <v>123</v>
      </c>
    </row>
    <row r="9" spans="1:21" s="88" customFormat="1" ht="52.5" customHeight="1">
      <c r="A9" s="278">
        <v>4</v>
      </c>
      <c r="B9" s="85"/>
      <c r="C9" s="86"/>
      <c r="D9" s="86"/>
      <c r="E9" s="86"/>
      <c r="F9" s="161" t="s">
        <v>628</v>
      </c>
      <c r="G9" s="87"/>
      <c r="H9" s="87"/>
      <c r="I9" s="87"/>
      <c r="J9" s="87"/>
      <c r="K9" s="87"/>
      <c r="L9" s="87"/>
      <c r="M9" s="238">
        <v>0</v>
      </c>
      <c r="N9" s="254">
        <f>+N10</f>
        <v>18789086</v>
      </c>
      <c r="O9" s="254">
        <f>+O10</f>
        <v>9635947.2300000004</v>
      </c>
      <c r="P9" s="254">
        <f>+P10</f>
        <v>9635947.2300000004</v>
      </c>
      <c r="Q9" s="254">
        <f>+Q10</f>
        <v>9635947.2300000004</v>
      </c>
      <c r="R9" s="87"/>
      <c r="S9" s="87"/>
      <c r="T9" s="87"/>
      <c r="U9" s="87"/>
    </row>
    <row r="10" spans="1:21" s="88" customFormat="1" ht="31.5" customHeight="1">
      <c r="A10" s="90"/>
      <c r="B10" s="278">
        <v>2</v>
      </c>
      <c r="C10" s="87"/>
      <c r="D10" s="87"/>
      <c r="E10" s="87"/>
      <c r="F10" s="161" t="s">
        <v>629</v>
      </c>
      <c r="G10" s="87"/>
      <c r="H10" s="87"/>
      <c r="I10" s="87"/>
      <c r="J10" s="87"/>
      <c r="K10" s="87"/>
      <c r="L10" s="87"/>
      <c r="M10" s="238">
        <v>0</v>
      </c>
      <c r="N10" s="254">
        <f>+N11+N14</f>
        <v>18789086</v>
      </c>
      <c r="O10" s="254">
        <f>+O11+O14</f>
        <v>9635947.2300000004</v>
      </c>
      <c r="P10" s="254">
        <f>+P11+P14</f>
        <v>9635947.2300000004</v>
      </c>
      <c r="Q10" s="254">
        <f>+Q11+Q14</f>
        <v>9635947.2300000004</v>
      </c>
      <c r="R10" s="87"/>
      <c r="S10" s="87"/>
      <c r="T10" s="87"/>
      <c r="U10" s="87"/>
    </row>
    <row r="11" spans="1:21" s="88" customFormat="1" ht="31.5" customHeight="1">
      <c r="A11" s="90"/>
      <c r="B11" s="86"/>
      <c r="C11" s="278">
        <v>1</v>
      </c>
      <c r="D11" s="87"/>
      <c r="E11" s="87"/>
      <c r="F11" s="161" t="s">
        <v>642</v>
      </c>
      <c r="G11" s="86"/>
      <c r="H11" s="86"/>
      <c r="I11" s="91"/>
      <c r="J11" s="91"/>
      <c r="K11" s="91"/>
      <c r="L11" s="92"/>
      <c r="M11" s="238">
        <v>0</v>
      </c>
      <c r="N11" s="254">
        <v>10182558.030000001</v>
      </c>
      <c r="O11" s="253">
        <v>9072947.2300000004</v>
      </c>
      <c r="P11" s="253">
        <v>9072947.2300000004</v>
      </c>
      <c r="Q11" s="253">
        <v>9072947.2300000004</v>
      </c>
      <c r="R11" s="93"/>
      <c r="S11" s="93"/>
      <c r="T11" s="90"/>
      <c r="U11" s="94"/>
    </row>
    <row r="12" spans="1:21" s="88" customFormat="1" ht="51.75" customHeight="1">
      <c r="A12" s="90"/>
      <c r="B12" s="86"/>
      <c r="C12" s="86"/>
      <c r="D12" s="278">
        <v>3</v>
      </c>
      <c r="E12" s="87"/>
      <c r="F12" s="161" t="s">
        <v>643</v>
      </c>
      <c r="G12" s="86"/>
      <c r="H12" s="86"/>
      <c r="I12" s="92"/>
      <c r="J12" s="92"/>
      <c r="K12" s="92"/>
      <c r="L12" s="94"/>
      <c r="M12" s="238">
        <v>0</v>
      </c>
      <c r="N12" s="254">
        <v>10182558.030000001</v>
      </c>
      <c r="O12" s="253">
        <v>9072947.2300000004</v>
      </c>
      <c r="P12" s="253">
        <v>9072947.2300000004</v>
      </c>
      <c r="Q12" s="253">
        <v>9072947.2300000004</v>
      </c>
      <c r="R12" s="93"/>
      <c r="S12" s="93"/>
      <c r="T12" s="94"/>
      <c r="U12" s="94"/>
    </row>
    <row r="13" spans="1:21" s="88" customFormat="1" ht="54" customHeight="1">
      <c r="A13" s="90"/>
      <c r="B13" s="90"/>
      <c r="C13" s="90"/>
      <c r="D13" s="86"/>
      <c r="E13" s="278">
        <v>206</v>
      </c>
      <c r="F13" s="161" t="s">
        <v>644</v>
      </c>
      <c r="G13" s="257" t="s">
        <v>645</v>
      </c>
      <c r="H13" s="248">
        <v>10</v>
      </c>
      <c r="I13" s="248">
        <v>30</v>
      </c>
      <c r="J13" s="248">
        <v>34</v>
      </c>
      <c r="K13" s="247">
        <f>+J13/H13</f>
        <v>3.4</v>
      </c>
      <c r="L13" s="247">
        <f>+K13/I13</f>
        <v>0.11333333333333333</v>
      </c>
      <c r="M13" s="238">
        <v>0</v>
      </c>
      <c r="N13" s="254">
        <v>10182558.030000001</v>
      </c>
      <c r="O13" s="253">
        <v>9072947.2300000004</v>
      </c>
      <c r="P13" s="253">
        <v>9072947.2300000004</v>
      </c>
      <c r="Q13" s="253">
        <v>9072947.2300000004</v>
      </c>
      <c r="R13" s="247">
        <v>0</v>
      </c>
      <c r="S13" s="247">
        <f>+O13/N13</f>
        <v>0.89102828614078611</v>
      </c>
      <c r="T13" s="247">
        <v>0</v>
      </c>
      <c r="U13" s="247">
        <f>+P13/N13</f>
        <v>0.89102828614078611</v>
      </c>
    </row>
    <row r="14" spans="1:21" s="88" customFormat="1" ht="39" customHeight="1">
      <c r="A14" s="90"/>
      <c r="B14" s="90"/>
      <c r="C14" s="278">
        <v>2</v>
      </c>
      <c r="D14" s="90"/>
      <c r="E14" s="86"/>
      <c r="F14" s="161" t="s">
        <v>630</v>
      </c>
      <c r="G14" s="87"/>
      <c r="H14" s="87"/>
      <c r="I14" s="87"/>
      <c r="J14" s="87"/>
      <c r="K14" s="89"/>
      <c r="L14" s="89"/>
      <c r="M14" s="238">
        <v>0</v>
      </c>
      <c r="N14" s="254">
        <v>8606527.9700000007</v>
      </c>
      <c r="O14" s="253">
        <v>563000</v>
      </c>
      <c r="P14" s="253">
        <v>563000</v>
      </c>
      <c r="Q14" s="253">
        <v>563000</v>
      </c>
      <c r="R14" s="87"/>
      <c r="S14" s="87"/>
      <c r="T14" s="87"/>
      <c r="U14" s="87"/>
    </row>
    <row r="15" spans="1:21" s="88" customFormat="1" ht="42" customHeight="1">
      <c r="A15" s="90"/>
      <c r="B15" s="90"/>
      <c r="C15" s="90"/>
      <c r="D15" s="278">
        <v>3</v>
      </c>
      <c r="E15" s="90"/>
      <c r="F15" s="161" t="s">
        <v>646</v>
      </c>
      <c r="G15" s="90"/>
      <c r="H15" s="90"/>
      <c r="I15" s="92"/>
      <c r="J15" s="92"/>
      <c r="K15" s="92"/>
      <c r="L15" s="92"/>
      <c r="M15" s="238">
        <v>0</v>
      </c>
      <c r="N15" s="254">
        <v>8606527.9700000007</v>
      </c>
      <c r="O15" s="253">
        <v>563000</v>
      </c>
      <c r="P15" s="253">
        <v>563000</v>
      </c>
      <c r="Q15" s="253">
        <v>563000</v>
      </c>
      <c r="R15" s="93"/>
      <c r="S15" s="93"/>
      <c r="T15" s="90"/>
      <c r="U15" s="94"/>
    </row>
    <row r="16" spans="1:21" s="88" customFormat="1" ht="66.75" customHeight="1">
      <c r="A16" s="90"/>
      <c r="B16" s="90"/>
      <c r="C16" s="90"/>
      <c r="D16" s="90"/>
      <c r="E16" s="278">
        <v>222</v>
      </c>
      <c r="F16" s="161" t="s">
        <v>647</v>
      </c>
      <c r="G16" s="209" t="s">
        <v>648</v>
      </c>
      <c r="H16" s="209">
        <v>710</v>
      </c>
      <c r="I16" s="215">
        <v>12373</v>
      </c>
      <c r="J16" s="215">
        <v>34305</v>
      </c>
      <c r="K16" s="247">
        <v>0.48299999999999998</v>
      </c>
      <c r="L16" s="247">
        <f>+K16/I16</f>
        <v>3.9036611977693365E-5</v>
      </c>
      <c r="M16" s="238">
        <v>0</v>
      </c>
      <c r="N16" s="254">
        <v>8606527.9700000007</v>
      </c>
      <c r="O16" s="253">
        <v>563000</v>
      </c>
      <c r="P16" s="253">
        <v>563000</v>
      </c>
      <c r="Q16" s="253">
        <v>563000</v>
      </c>
      <c r="R16" s="247">
        <v>0</v>
      </c>
      <c r="S16" s="247">
        <f>+O16/N16</f>
        <v>6.5415461608033326E-2</v>
      </c>
      <c r="T16" s="247">
        <v>0</v>
      </c>
      <c r="U16" s="247">
        <f>+P16/N16</f>
        <v>6.5415461608033326E-2</v>
      </c>
    </row>
    <row r="17" spans="1:21" s="88" customFormat="1" ht="15" customHeight="1">
      <c r="A17" s="90"/>
      <c r="B17" s="90"/>
      <c r="C17" s="90"/>
      <c r="D17" s="90"/>
      <c r="E17" s="90"/>
      <c r="F17" s="90"/>
      <c r="G17" s="90"/>
      <c r="H17" s="90"/>
      <c r="I17" s="92"/>
      <c r="J17" s="92"/>
      <c r="K17" s="92"/>
      <c r="L17" s="92"/>
      <c r="M17" s="92"/>
      <c r="N17" s="93"/>
      <c r="O17" s="93"/>
      <c r="P17" s="93"/>
      <c r="Q17" s="93"/>
      <c r="R17" s="93"/>
      <c r="S17" s="93"/>
      <c r="T17" s="90"/>
      <c r="U17" s="94"/>
    </row>
    <row r="18" spans="1:21" s="88" customFormat="1" ht="15" customHeight="1">
      <c r="A18" s="90"/>
      <c r="B18" s="90"/>
      <c r="C18" s="90"/>
      <c r="D18" s="90"/>
      <c r="E18" s="90"/>
      <c r="F18" s="90"/>
      <c r="G18" s="90"/>
      <c r="H18" s="90"/>
      <c r="I18" s="92"/>
      <c r="J18" s="92"/>
      <c r="K18" s="92"/>
      <c r="L18" s="92"/>
      <c r="M18" s="92"/>
      <c r="N18" s="93"/>
      <c r="O18" s="93"/>
      <c r="P18" s="93"/>
      <c r="Q18" s="93"/>
      <c r="R18" s="93"/>
      <c r="S18" s="93"/>
      <c r="T18" s="90"/>
      <c r="U18" s="94"/>
    </row>
    <row r="19" spans="1:21" s="88" customFormat="1" ht="15" customHeight="1">
      <c r="A19" s="90"/>
      <c r="B19" s="90"/>
      <c r="C19" s="90"/>
      <c r="D19" s="90"/>
      <c r="E19" s="90"/>
      <c r="F19" s="86" t="s">
        <v>119</v>
      </c>
      <c r="G19" s="90"/>
      <c r="H19" s="90"/>
      <c r="I19" s="92"/>
      <c r="J19" s="92"/>
      <c r="K19" s="92"/>
      <c r="L19" s="92"/>
      <c r="M19" s="92"/>
      <c r="N19" s="93">
        <f>+N9</f>
        <v>18789086</v>
      </c>
      <c r="O19" s="93">
        <f>+O9</f>
        <v>9635947.2300000004</v>
      </c>
      <c r="P19" s="93">
        <f>+P9</f>
        <v>9635947.2300000004</v>
      </c>
      <c r="Q19" s="93">
        <f>+Q9</f>
        <v>9635947.2300000004</v>
      </c>
      <c r="R19" s="93"/>
      <c r="S19" s="93"/>
      <c r="T19" s="90"/>
      <c r="U19" s="94"/>
    </row>
    <row r="20" spans="1:21" s="88" customFormat="1" ht="15" customHeight="1">
      <c r="A20" s="95"/>
      <c r="B20" s="95"/>
      <c r="C20" s="95"/>
      <c r="D20" s="95"/>
      <c r="E20" s="95"/>
      <c r="F20" s="95"/>
      <c r="G20" s="95"/>
      <c r="H20" s="95"/>
      <c r="I20" s="96"/>
      <c r="J20" s="96"/>
      <c r="K20" s="96"/>
      <c r="L20" s="96"/>
      <c r="M20" s="96"/>
      <c r="N20" s="97"/>
      <c r="O20" s="97"/>
      <c r="P20" s="97"/>
      <c r="Q20" s="97"/>
      <c r="R20" s="97"/>
      <c r="S20" s="97"/>
      <c r="T20" s="95"/>
      <c r="U20" s="98"/>
    </row>
    <row r="21" spans="1:21">
      <c r="A21" s="41"/>
      <c r="B21" s="80"/>
      <c r="C21" s="41"/>
      <c r="D21" s="41"/>
      <c r="F21" s="41"/>
    </row>
    <row r="22" spans="1:21">
      <c r="B22" s="42"/>
      <c r="C22" s="43"/>
      <c r="D22" s="43"/>
      <c r="N22" s="44"/>
      <c r="O22" s="44"/>
    </row>
    <row r="23" spans="1:21">
      <c r="B23" s="45"/>
      <c r="C23" s="45"/>
      <c r="D23" s="45"/>
      <c r="N23" s="46"/>
      <c r="O23" s="46"/>
    </row>
  </sheetData>
  <mergeCells count="15">
    <mergeCell ref="A1:U1"/>
    <mergeCell ref="A2:U2"/>
    <mergeCell ref="A4:U4"/>
    <mergeCell ref="A5:U5"/>
    <mergeCell ref="A6:A8"/>
    <mergeCell ref="G6:G8"/>
    <mergeCell ref="H7:J7"/>
    <mergeCell ref="K7:L7"/>
    <mergeCell ref="M7:Q7"/>
    <mergeCell ref="R7:U7"/>
    <mergeCell ref="B6:B8"/>
    <mergeCell ref="C6:C8"/>
    <mergeCell ref="D6:D8"/>
    <mergeCell ref="E6:E8"/>
    <mergeCell ref="F6:F8"/>
  </mergeCells>
  <printOptions horizontalCentered="1"/>
  <pageMargins left="0.19685039370078741" right="0.19685039370078741" top="1.6535433070866143" bottom="0.47244094488188981" header="0.19685039370078741" footer="0.19685039370078741"/>
  <pageSetup scale="59"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51</vt:i4>
      </vt:variant>
      <vt:variant>
        <vt:lpstr>Rangos con nombre</vt:lpstr>
      </vt:variant>
      <vt:variant>
        <vt:i4>70</vt:i4>
      </vt:variant>
    </vt:vector>
  </HeadingPairs>
  <TitlesOfParts>
    <vt:vector size="121" baseType="lpstr">
      <vt:lpstr>Caratula</vt:lpstr>
      <vt:lpstr>ECG-1</vt:lpstr>
      <vt:lpstr>ECG-2</vt:lpstr>
      <vt:lpstr>APP-1</vt:lpstr>
      <vt:lpstr>APP-2</vt:lpstr>
      <vt:lpstr>APP-3_1</vt:lpstr>
      <vt:lpstr>APP-3_2</vt:lpstr>
      <vt:lpstr>APP-3_6</vt:lpstr>
      <vt:lpstr>APP-3_3</vt:lpstr>
      <vt:lpstr>APP-3_4</vt:lpstr>
      <vt:lpstr>APP-3_7</vt:lpstr>
      <vt:lpstr>APP-3_8</vt:lpstr>
      <vt:lpstr>APP-3_5</vt:lpstr>
      <vt:lpstr>APP-3_9</vt:lpstr>
      <vt:lpstr>APP-3_10</vt:lpstr>
      <vt:lpstr>APP-3_11</vt:lpstr>
      <vt:lpstr>APP-3_12</vt:lpstr>
      <vt:lpstr>APP-3_13</vt:lpstr>
      <vt:lpstr>APP-3_14</vt:lpstr>
      <vt:lpstr>APP-3_15</vt:lpstr>
      <vt:lpstr>APP-3_16</vt:lpstr>
      <vt:lpstr>APP-3_17</vt:lpstr>
      <vt:lpstr>APP-3_18</vt:lpstr>
      <vt:lpstr>APP-3_19</vt:lpstr>
      <vt:lpstr>APP-3_20</vt:lpstr>
      <vt:lpstr>ARF_1</vt:lpstr>
      <vt:lpstr>ARF_2</vt:lpstr>
      <vt:lpstr>ARF_3</vt:lpstr>
      <vt:lpstr>ARF_4</vt:lpstr>
      <vt:lpstr>ARF_5</vt:lpstr>
      <vt:lpstr>ARF_6</vt:lpstr>
      <vt:lpstr>ARF_7</vt:lpstr>
      <vt:lpstr>AR_1</vt:lpstr>
      <vt:lpstr>AR_2</vt:lpstr>
      <vt:lpstr>AR_3</vt:lpstr>
      <vt:lpstr>AR_4</vt:lpstr>
      <vt:lpstr>AR_5</vt:lpstr>
      <vt:lpstr>AR_6</vt:lpstr>
      <vt:lpstr>AR_7</vt:lpstr>
      <vt:lpstr>AR_8</vt:lpstr>
      <vt:lpstr>AR_9</vt:lpstr>
      <vt:lpstr>AR_10</vt:lpstr>
      <vt:lpstr>IPP_1</vt:lpstr>
      <vt:lpstr>IPP_2</vt:lpstr>
      <vt:lpstr>EAP</vt:lpstr>
      <vt:lpstr>ADS-1</vt:lpstr>
      <vt:lpstr>ADS-2</vt:lpstr>
      <vt:lpstr>SAP</vt:lpstr>
      <vt:lpstr>FIC</vt:lpstr>
      <vt:lpstr>AUR</vt:lpstr>
      <vt:lpstr>PPD</vt:lpstr>
      <vt:lpstr>'APP-3_1'!Área_de_impresión</vt:lpstr>
      <vt:lpstr>'APP-3_10'!Área_de_impresión</vt:lpstr>
      <vt:lpstr>'APP-3_11'!Área_de_impresión</vt:lpstr>
      <vt:lpstr>'APP-3_12'!Área_de_impresión</vt:lpstr>
      <vt:lpstr>'APP-3_13'!Área_de_impresión</vt:lpstr>
      <vt:lpstr>'APP-3_14'!Área_de_impresión</vt:lpstr>
      <vt:lpstr>'APP-3_15'!Área_de_impresión</vt:lpstr>
      <vt:lpstr>'APP-3_16'!Área_de_impresión</vt:lpstr>
      <vt:lpstr>'APP-3_17'!Área_de_impresión</vt:lpstr>
      <vt:lpstr>'APP-3_18'!Área_de_impresión</vt:lpstr>
      <vt:lpstr>'APP-3_19'!Área_de_impresión</vt:lpstr>
      <vt:lpstr>'APP-3_2'!Área_de_impresión</vt:lpstr>
      <vt:lpstr>'APP-3_20'!Área_de_impresión</vt:lpstr>
      <vt:lpstr>'APP-3_3'!Área_de_impresión</vt:lpstr>
      <vt:lpstr>'APP-3_4'!Área_de_impresión</vt:lpstr>
      <vt:lpstr>'APP-3_5'!Área_de_impresión</vt:lpstr>
      <vt:lpstr>'APP-3_6'!Área_de_impresión</vt:lpstr>
      <vt:lpstr>'APP-3_7'!Área_de_impresión</vt:lpstr>
      <vt:lpstr>'APP-3_8'!Área_de_impresión</vt:lpstr>
      <vt:lpstr>'APP-3_9'!Área_de_impresión</vt:lpstr>
      <vt:lpstr>'ADS-1'!Títulos_a_imprimir</vt:lpstr>
      <vt:lpstr>'ADS-2'!Títulos_a_imprimir</vt:lpstr>
      <vt:lpstr>'APP-1'!Títulos_a_imprimir</vt:lpstr>
      <vt:lpstr>'APP-2'!Títulos_a_imprimir</vt:lpstr>
      <vt:lpstr>'APP-3_1'!Títulos_a_imprimir</vt:lpstr>
      <vt:lpstr>'APP-3_10'!Títulos_a_imprimir</vt:lpstr>
      <vt:lpstr>'APP-3_11'!Títulos_a_imprimir</vt:lpstr>
      <vt:lpstr>'APP-3_12'!Títulos_a_imprimir</vt:lpstr>
      <vt:lpstr>'APP-3_13'!Títulos_a_imprimir</vt:lpstr>
      <vt:lpstr>'APP-3_14'!Títulos_a_imprimir</vt:lpstr>
      <vt:lpstr>'APP-3_15'!Títulos_a_imprimir</vt:lpstr>
      <vt:lpstr>'APP-3_16'!Títulos_a_imprimir</vt:lpstr>
      <vt:lpstr>'APP-3_17'!Títulos_a_imprimir</vt:lpstr>
      <vt:lpstr>'APP-3_18'!Títulos_a_imprimir</vt:lpstr>
      <vt:lpstr>'APP-3_19'!Títulos_a_imprimir</vt:lpstr>
      <vt:lpstr>'APP-3_2'!Títulos_a_imprimir</vt:lpstr>
      <vt:lpstr>'APP-3_20'!Títulos_a_imprimir</vt:lpstr>
      <vt:lpstr>'APP-3_3'!Títulos_a_imprimir</vt:lpstr>
      <vt:lpstr>'APP-3_4'!Títulos_a_imprimir</vt:lpstr>
      <vt:lpstr>'APP-3_5'!Títulos_a_imprimir</vt:lpstr>
      <vt:lpstr>'APP-3_6'!Títulos_a_imprimir</vt:lpstr>
      <vt:lpstr>'APP-3_7'!Títulos_a_imprimir</vt:lpstr>
      <vt:lpstr>'APP-3_8'!Títulos_a_imprimir</vt:lpstr>
      <vt:lpstr>'APP-3_9'!Títulos_a_imprimir</vt:lpstr>
      <vt:lpstr>AR_1!Títulos_a_imprimir</vt:lpstr>
      <vt:lpstr>AR_10!Títulos_a_imprimir</vt:lpstr>
      <vt:lpstr>AR_2!Títulos_a_imprimir</vt:lpstr>
      <vt:lpstr>AR_3!Títulos_a_imprimir</vt:lpstr>
      <vt:lpstr>AR_4!Títulos_a_imprimir</vt:lpstr>
      <vt:lpstr>AR_5!Títulos_a_imprimir</vt:lpstr>
      <vt:lpstr>AR_6!Títulos_a_imprimir</vt:lpstr>
      <vt:lpstr>AR_7!Títulos_a_imprimir</vt:lpstr>
      <vt:lpstr>AR_8!Títulos_a_imprimir</vt:lpstr>
      <vt:lpstr>AR_9!Títulos_a_imprimir</vt:lpstr>
      <vt:lpstr>ARF_1!Títulos_a_imprimir</vt:lpstr>
      <vt:lpstr>ARF_2!Títulos_a_imprimir</vt:lpstr>
      <vt:lpstr>ARF_3!Títulos_a_imprimir</vt:lpstr>
      <vt:lpstr>ARF_4!Títulos_a_imprimir</vt:lpstr>
      <vt:lpstr>ARF_5!Títulos_a_imprimir</vt:lpstr>
      <vt:lpstr>ARF_6!Títulos_a_imprimir</vt:lpstr>
      <vt:lpstr>ARF_7!Títulos_a_imprimir</vt:lpstr>
      <vt:lpstr>AUR!Títulos_a_imprimir</vt:lpstr>
      <vt:lpstr>EAP!Títulos_a_imprimir</vt:lpstr>
      <vt:lpstr>'ECG-1'!Títulos_a_imprimir</vt:lpstr>
      <vt:lpstr>'ECG-2'!Títulos_a_imprimir</vt:lpstr>
      <vt:lpstr>FIC!Títulos_a_imprimir</vt:lpstr>
      <vt:lpstr>IPP_1!Títulos_a_imprimir</vt:lpstr>
      <vt:lpstr>IPP_2!Títulos_a_imprimir</vt:lpstr>
      <vt:lpstr>PPD!Títulos_a_imprimir</vt:lpstr>
      <vt:lpstr>SAP!Títulos_a_imprimir</vt:lpstr>
    </vt:vector>
  </TitlesOfParts>
  <Company>Subsecretaría de Egresos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2017-02-10T21:22:15Z</cp:lastPrinted>
  <dcterms:created xsi:type="dcterms:W3CDTF">2007-06-29T21:15:18Z</dcterms:created>
  <dcterms:modified xsi:type="dcterms:W3CDTF">2017-02-10T21:26:15Z</dcterms:modified>
</cp:coreProperties>
</file>